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ATA\NOTES\RégionWallone\2024-2025\OffreDePrix-2025-01\"/>
    </mc:Choice>
  </mc:AlternateContent>
  <xr:revisionPtr revIDLastSave="0" documentId="13_ncr:1_{6E149370-0812-43C7-B2A8-9CAE31C51C42}" xr6:coauthVersionLast="47" xr6:coauthVersionMax="47" xr10:uidLastSave="{00000000-0000-0000-0000-000000000000}"/>
  <bookViews>
    <workbookView xWindow="3270" yWindow="1740" windowWidth="28800" windowHeight="11235" activeTab="2" xr2:uid="{01A9DCF4-370F-44BB-AB62-5B0187C5A4E3}"/>
  </bookViews>
  <sheets>
    <sheet name="Unique" sheetId="2" r:id="rId1"/>
    <sheet name="Unique- solution" sheetId="5" r:id="rId2"/>
    <sheet name="Trier" sheetId="6" r:id="rId3"/>
    <sheet name="Trier - solution" sheetId="7" r:id="rId4"/>
    <sheet name="Filtre" sheetId="8" r:id="rId5"/>
    <sheet name="Filtre - Solution" sheetId="9" r:id="rId6"/>
    <sheet name="RECAP 01" sheetId="10" r:id="rId7"/>
    <sheet name="RECAP 01 - Solutions" sheetId="12" r:id="rId8"/>
    <sheet name="RECAP 02" sheetId="13" r:id="rId9"/>
    <sheet name="RECAP 02 - Solutions" sheetId="14" r:id="rId10"/>
    <sheet name="RECAP - SOUS-TOTAUX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7" l="1" a="1"/>
  <c r="N4" i="7" s="1"/>
  <c r="G29" i="14" a="1"/>
  <c r="H34" i="14" s="1"/>
  <c r="G7" i="14" a="1"/>
  <c r="H11" i="14" s="1"/>
  <c r="H42" i="12" a="1"/>
  <c r="H42" i="12" s="1"/>
  <c r="H37" i="12"/>
  <c r="H37" i="12" a="1"/>
  <c r="H33" i="12" a="1"/>
  <c r="H33" i="12" s="1"/>
  <c r="H27" i="12" a="1"/>
  <c r="H27" i="12" s="1"/>
  <c r="M9" i="12" a="1"/>
  <c r="M9" i="12" s="1"/>
  <c r="H9" i="12" a="1"/>
  <c r="H9" i="12" s="1"/>
  <c r="K1" i="12" a="1"/>
  <c r="K1" i="12" s="1"/>
  <c r="H1" i="12" a="1"/>
  <c r="H1" i="12" s="1"/>
  <c r="E22" i="11"/>
  <c r="D22" i="11"/>
  <c r="C22" i="11"/>
  <c r="E19" i="11"/>
  <c r="D19" i="11"/>
  <c r="C19" i="11"/>
  <c r="E15" i="11"/>
  <c r="D15" i="11"/>
  <c r="C15" i="11"/>
  <c r="E10" i="11"/>
  <c r="D10" i="11"/>
  <c r="C10" i="11"/>
  <c r="E7" i="11"/>
  <c r="D7" i="11"/>
  <c r="C7" i="11"/>
  <c r="E4" i="11"/>
  <c r="E23" i="11" s="1"/>
  <c r="D4" i="11"/>
  <c r="C4" i="11"/>
  <c r="E25" i="9" a="1"/>
  <c r="E25" i="9" s="1"/>
  <c r="E20" i="9"/>
  <c r="E20" i="9" a="1"/>
  <c r="E15" i="9" a="1"/>
  <c r="E15" i="9" s="1"/>
  <c r="I9" i="9" a="1"/>
  <c r="I9" i="9" s="1"/>
  <c r="E9" i="9" a="1"/>
  <c r="E9" i="9" s="1"/>
  <c r="I2" i="9" a="1"/>
  <c r="I2" i="9" s="1"/>
  <c r="E2" i="9" a="1"/>
  <c r="E2" i="9" s="1"/>
  <c r="D22" i="7" a="1"/>
  <c r="D22" i="7" s="1"/>
  <c r="D12" i="7" a="1"/>
  <c r="D12" i="7" s="1"/>
  <c r="F2" i="7" a="1"/>
  <c r="F2" i="7" s="1"/>
  <c r="D2" i="7" a="1"/>
  <c r="D2" i="7" s="1"/>
  <c r="C2" i="5" a="1"/>
  <c r="C2" i="5" s="1"/>
  <c r="H8" i="14" l="1"/>
  <c r="G29" i="14"/>
  <c r="H29" i="14" s="1"/>
  <c r="H32" i="14"/>
  <c r="H12" i="14"/>
  <c r="G7" i="14"/>
  <c r="H10" i="14"/>
  <c r="H30" i="14"/>
  <c r="H33" i="14"/>
  <c r="H9" i="14"/>
  <c r="H31" i="14"/>
  <c r="C23" i="11"/>
  <c r="D23" i="11"/>
  <c r="H7" i="14" l="1"/>
  <c r="G16" i="14" s="1" a="1"/>
  <c r="G16" i="1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<sst xmlns="http://schemas.openxmlformats.org/spreadsheetml/2006/main" count="481" uniqueCount="94">
  <si>
    <t>Pays</t>
  </si>
  <si>
    <t>Espagne</t>
  </si>
  <si>
    <t>France</t>
  </si>
  <si>
    <t>Suisse</t>
  </si>
  <si>
    <t>Portugal</t>
  </si>
  <si>
    <t>Italie</t>
  </si>
  <si>
    <t>Belgique</t>
  </si>
  <si>
    <t>Luxembourg</t>
  </si>
  <si>
    <t>Liste des pays</t>
  </si>
  <si>
    <t>Points</t>
  </si>
  <si>
    <t>Classement</t>
  </si>
  <si>
    <t>Trier par pays</t>
  </si>
  <si>
    <t>Trier par classement</t>
  </si>
  <si>
    <t>MAIS décroissant</t>
  </si>
  <si>
    <t>liste des pays avec un score supérieur ou égal à 65 :</t>
  </si>
  <si>
    <t>liste des pays avec un score inférieur à 50 :</t>
  </si>
  <si>
    <t>liste des pays avec un score supérieur ou égal à 65 TRIEE</t>
  </si>
  <si>
    <t>liste des pays avec un score inférieur à 50 TRIEE</t>
  </si>
  <si>
    <t>Points A</t>
  </si>
  <si>
    <t>Points B</t>
  </si>
  <si>
    <t xml:space="preserve">liste des pays qui ont obtenu 60 points ou plus dans les 2 colonnes </t>
  </si>
  <si>
    <t xml:space="preserve">liste des pays avec un score inférieur à 50 dans les 2 colonnes </t>
  </si>
  <si>
    <t>liste des pays qui ont obtenu 100 points ou plus dans l'une des 2 colonnes</t>
  </si>
  <si>
    <t>Parcelle</t>
  </si>
  <si>
    <t>Culture</t>
  </si>
  <si>
    <t>Rendement (q/ha)</t>
  </si>
  <si>
    <t>Surface (ha)</t>
  </si>
  <si>
    <t>Production totale (q)</t>
  </si>
  <si>
    <t>P01</t>
  </si>
  <si>
    <t>Blé tendre</t>
  </si>
  <si>
    <t>P02</t>
  </si>
  <si>
    <t>Orge</t>
  </si>
  <si>
    <t>P03</t>
  </si>
  <si>
    <t>Maïs</t>
  </si>
  <si>
    <t>P04</t>
  </si>
  <si>
    <t>Avoine</t>
  </si>
  <si>
    <t>P05</t>
  </si>
  <si>
    <t>Blé dur</t>
  </si>
  <si>
    <t>P06</t>
  </si>
  <si>
    <t>Seigle</t>
  </si>
  <si>
    <t>P07</t>
  </si>
  <si>
    <t>P08</t>
  </si>
  <si>
    <t>P09</t>
  </si>
  <si>
    <t>P10</t>
  </si>
  <si>
    <t>P11</t>
  </si>
  <si>
    <t>P12</t>
  </si>
  <si>
    <t>P13</t>
  </si>
  <si>
    <t>P14</t>
  </si>
  <si>
    <t>P15</t>
  </si>
  <si>
    <t>Liste de mes cultures :</t>
  </si>
  <si>
    <t>Total Avoine</t>
  </si>
  <si>
    <t>Total Blé dur</t>
  </si>
  <si>
    <t>Total Blé tendre</t>
  </si>
  <si>
    <t>Total Maïs</t>
  </si>
  <si>
    <t>Total Orge</t>
  </si>
  <si>
    <t>Total Seigle</t>
  </si>
  <si>
    <t>Total général</t>
  </si>
  <si>
    <t xml:space="preserve">Affiche mes parcelles </t>
  </si>
  <si>
    <t>de Maïs :</t>
  </si>
  <si>
    <t xml:space="preserve">Liste de mes cultures </t>
  </si>
  <si>
    <t>triées :</t>
  </si>
  <si>
    <t xml:space="preserve">Trie mes parcelles </t>
  </si>
  <si>
    <t>par rendement</t>
  </si>
  <si>
    <t>croissant</t>
  </si>
  <si>
    <t>décroissant</t>
  </si>
  <si>
    <t>supérieur à 100</t>
  </si>
  <si>
    <t>de Maïs avec un rendement</t>
  </si>
  <si>
    <t>avec une production supérieure à 300</t>
  </si>
  <si>
    <t xml:space="preserve">d'une superficie inférieure à 4ha mais </t>
  </si>
  <si>
    <t>avec un rendement supérieur à 80</t>
  </si>
  <si>
    <t>ou une production supérieure à 400</t>
  </si>
  <si>
    <r>
      <t xml:space="preserve">Dans une nouvelle zone, extrait la liste </t>
    </r>
    <r>
      <rPr>
        <b/>
        <sz val="11"/>
        <color theme="1"/>
        <rFont val="Calibri"/>
        <family val="2"/>
        <scheme val="minor"/>
      </rPr>
      <t>des cultures uniques</t>
    </r>
    <r>
      <rPr>
        <sz val="11"/>
        <color theme="1"/>
        <rFont val="Calibri"/>
        <family val="2"/>
        <scheme val="minor"/>
      </rPr>
      <t xml:space="preserve"> :</t>
    </r>
  </si>
  <si>
    <r>
      <t xml:space="preserve">Compte </t>
    </r>
    <r>
      <rPr>
        <b/>
        <sz val="11"/>
        <color theme="1"/>
        <rFont val="Calibri"/>
        <family val="2"/>
        <scheme val="minor"/>
      </rPr>
      <t>le nombre de parcelles</t>
    </r>
    <r>
      <rPr>
        <sz val="11"/>
        <color theme="1"/>
        <rFont val="Calibri"/>
        <family val="2"/>
        <scheme val="minor"/>
      </rPr>
      <t xml:space="preserve"> pour chaque culture :</t>
    </r>
  </si>
  <si>
    <t>Nbre de parcelles</t>
  </si>
  <si>
    <t>Trie ensuite la liste par nombre décroissant de nbre de parcelles:</t>
  </si>
  <si>
    <t>Identifier les cultures les plus présentes</t>
  </si>
  <si>
    <r>
      <t xml:space="preserve">calcule </t>
    </r>
    <r>
      <rPr>
        <b/>
        <sz val="11"/>
        <color theme="1"/>
        <rFont val="Calibri"/>
        <family val="2"/>
        <scheme val="minor"/>
      </rPr>
      <t>la production totale</t>
    </r>
    <r>
      <rPr>
        <sz val="11"/>
        <color theme="1"/>
        <rFont val="Calibri"/>
        <family val="2"/>
        <scheme val="minor"/>
      </rPr>
      <t xml:space="preserve"> pour chaque culture</t>
    </r>
  </si>
  <si>
    <r>
      <t xml:space="preserve">Dans une nouvelle zone, extrait la liste TRIEE </t>
    </r>
    <r>
      <rPr>
        <b/>
        <sz val="11"/>
        <color theme="1"/>
        <rFont val="Calibri"/>
        <family val="2"/>
        <scheme val="minor"/>
      </rPr>
      <t>des cultures uniques</t>
    </r>
    <r>
      <rPr>
        <sz val="11"/>
        <color theme="1"/>
        <rFont val="Calibri"/>
        <family val="2"/>
        <scheme val="minor"/>
      </rPr>
      <t xml:space="preserve"> :</t>
    </r>
  </si>
  <si>
    <t xml:space="preserve"> Production totale</t>
  </si>
  <si>
    <t xml:space="preserve">Identifier les meilleurs rendements </t>
  </si>
  <si>
    <t>Date</t>
  </si>
  <si>
    <t>Membre</t>
  </si>
  <si>
    <t>James</t>
  </si>
  <si>
    <t>Eric</t>
  </si>
  <si>
    <t>Cécile</t>
  </si>
  <si>
    <t>Tania</t>
  </si>
  <si>
    <t>Georges</t>
  </si>
  <si>
    <t>Hélène</t>
  </si>
  <si>
    <t>Isabelle</t>
  </si>
  <si>
    <t>Julien</t>
  </si>
  <si>
    <t>Roger</t>
  </si>
  <si>
    <t>Louis</t>
  </si>
  <si>
    <t xml:space="preserve">Trier ordre décroissant </t>
  </si>
  <si>
    <t>de dates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</si>
</sst>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38F5D"/>
        <bgColor indexed="64"/>
      </patternFill>
    </fill>
    <fill>
      <patternFill patternType="solid">
        <fgColor rgb="FFE4F9E7"/>
        <bgColor indexed="64"/>
      </patternFill>
    </fill>
    <fill>
      <patternFill patternType="solid">
        <fgColor rgb="FFF6F5E6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0" fillId="3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3" borderId="0" xfId="0" applyFont="1" applyFill="1" applyAlignment="1">
      <alignment horizontal="left" vertical="center"/>
    </xf>
    <xf numFmtId="0" fontId="0" fillId="3" borderId="0" xfId="0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4F9E7"/>
      <color rgb="FF438F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C1216-77CD-49F8-8E80-34E4FB888B95}">
  <dimension ref="A1:C13"/>
  <sheetViews>
    <sheetView workbookViewId="0">
      <selection activeCell="A17" sqref="A17"/>
    </sheetView>
  </sheetViews>
  <sheetFormatPr baseColWidth="10" defaultColWidth="14.42578125" defaultRowHeight="15" x14ac:dyDescent="0.25"/>
  <cols>
    <col min="1" max="16384" width="14.42578125" style="2"/>
  </cols>
  <sheetData>
    <row r="1" spans="1:3" s="4" customFormat="1" ht="20.25" customHeight="1" x14ac:dyDescent="0.25">
      <c r="A1" s="3" t="s">
        <v>0</v>
      </c>
      <c r="C1" s="3" t="s">
        <v>8</v>
      </c>
    </row>
    <row r="2" spans="1:3" x14ac:dyDescent="0.25">
      <c r="A2" s="1" t="s">
        <v>1</v>
      </c>
      <c r="C2" s="1"/>
    </row>
    <row r="3" spans="1:3" x14ac:dyDescent="0.25">
      <c r="A3" s="1" t="s">
        <v>2</v>
      </c>
      <c r="C3" s="1"/>
    </row>
    <row r="4" spans="1:3" x14ac:dyDescent="0.25">
      <c r="A4" s="1" t="s">
        <v>3</v>
      </c>
      <c r="C4" s="1"/>
    </row>
    <row r="5" spans="1:3" x14ac:dyDescent="0.25">
      <c r="A5" s="1" t="s">
        <v>2</v>
      </c>
      <c r="C5" s="1"/>
    </row>
    <row r="6" spans="1:3" x14ac:dyDescent="0.25">
      <c r="A6" s="1" t="s">
        <v>4</v>
      </c>
      <c r="C6" s="1"/>
    </row>
    <row r="7" spans="1:3" x14ac:dyDescent="0.25">
      <c r="A7" s="1" t="s">
        <v>1</v>
      </c>
      <c r="C7" s="1"/>
    </row>
    <row r="8" spans="1:3" x14ac:dyDescent="0.25">
      <c r="A8" s="1" t="s">
        <v>5</v>
      </c>
      <c r="C8" s="1"/>
    </row>
    <row r="9" spans="1:3" x14ac:dyDescent="0.25">
      <c r="A9" s="1" t="s">
        <v>6</v>
      </c>
    </row>
    <row r="10" spans="1:3" x14ac:dyDescent="0.25">
      <c r="A10" s="1" t="s">
        <v>3</v>
      </c>
    </row>
    <row r="11" spans="1:3" x14ac:dyDescent="0.25">
      <c r="A11" s="1" t="s">
        <v>6</v>
      </c>
    </row>
    <row r="12" spans="1:3" x14ac:dyDescent="0.25">
      <c r="A12" s="1" t="s">
        <v>7</v>
      </c>
    </row>
    <row r="13" spans="1:3" x14ac:dyDescent="0.25">
      <c r="A13" s="1" t="s">
        <v>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127A6-57AA-47A7-9500-9F6BB6F9D6A6}">
  <dimension ref="A1:H34"/>
  <sheetViews>
    <sheetView topLeftCell="B1" zoomScaleNormal="100" workbookViewId="0">
      <selection activeCell="C27" sqref="C27"/>
    </sheetView>
  </sheetViews>
  <sheetFormatPr baseColWidth="10" defaultRowHeight="15" x14ac:dyDescent="0.25"/>
  <cols>
    <col min="3" max="3" width="17.5703125" bestFit="1" customWidth="1"/>
    <col min="5" max="5" width="19.5703125" bestFit="1" customWidth="1"/>
    <col min="7" max="7" width="15.85546875" bestFit="1" customWidth="1"/>
    <col min="8" max="8" width="16.7109375" bestFit="1" customWidth="1"/>
    <col min="13" max="13" width="17" bestFit="1" customWidth="1"/>
  </cols>
  <sheetData>
    <row r="1" spans="1:8" x14ac:dyDescent="0.25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  <c r="G1" s="11" t="s">
        <v>75</v>
      </c>
    </row>
    <row r="2" spans="1:8" x14ac:dyDescent="0.25">
      <c r="A2" t="s">
        <v>28</v>
      </c>
      <c r="B2" t="s">
        <v>29</v>
      </c>
      <c r="C2">
        <v>85</v>
      </c>
      <c r="D2">
        <v>5.2</v>
      </c>
      <c r="E2">
        <v>442</v>
      </c>
    </row>
    <row r="3" spans="1:8" x14ac:dyDescent="0.25">
      <c r="A3" t="s">
        <v>30</v>
      </c>
      <c r="B3" t="s">
        <v>31</v>
      </c>
      <c r="C3">
        <v>78</v>
      </c>
      <c r="D3">
        <v>4.8</v>
      </c>
      <c r="E3">
        <v>374.4</v>
      </c>
      <c r="G3" t="s">
        <v>71</v>
      </c>
    </row>
    <row r="4" spans="1:8" x14ac:dyDescent="0.25">
      <c r="A4" t="s">
        <v>32</v>
      </c>
      <c r="B4" t="s">
        <v>33</v>
      </c>
      <c r="C4">
        <v>95</v>
      </c>
      <c r="D4">
        <v>3.6</v>
      </c>
      <c r="E4">
        <v>342</v>
      </c>
      <c r="G4" t="s">
        <v>72</v>
      </c>
    </row>
    <row r="5" spans="1:8" x14ac:dyDescent="0.25">
      <c r="A5" t="s">
        <v>34</v>
      </c>
      <c r="B5" t="s">
        <v>35</v>
      </c>
      <c r="C5">
        <v>70</v>
      </c>
      <c r="D5">
        <v>4.2</v>
      </c>
      <c r="E5">
        <v>294</v>
      </c>
    </row>
    <row r="6" spans="1:8" x14ac:dyDescent="0.25">
      <c r="A6" t="s">
        <v>36</v>
      </c>
      <c r="B6" t="s">
        <v>37</v>
      </c>
      <c r="C6">
        <v>88</v>
      </c>
      <c r="D6">
        <v>5</v>
      </c>
      <c r="E6">
        <v>440</v>
      </c>
      <c r="G6" s="15" t="s">
        <v>24</v>
      </c>
      <c r="H6" s="16" t="s">
        <v>73</v>
      </c>
    </row>
    <row r="7" spans="1:8" x14ac:dyDescent="0.25">
      <c r="A7" t="s">
        <v>38</v>
      </c>
      <c r="B7" t="s">
        <v>39</v>
      </c>
      <c r="C7">
        <v>76</v>
      </c>
      <c r="D7">
        <v>3.9</v>
      </c>
      <c r="E7">
        <v>296.39999999999998</v>
      </c>
      <c r="G7" s="14" t="str" cm="1">
        <f t="array" ref="G7:G12">_xlfn.UNIQUE(B2:B16)</f>
        <v>Blé tendre</v>
      </c>
      <c r="H7" s="16">
        <f t="shared" ref="H7:H12" si="0">COUNTIF(B2:B16,G7)</f>
        <v>2</v>
      </c>
    </row>
    <row r="8" spans="1:8" x14ac:dyDescent="0.25">
      <c r="A8" t="s">
        <v>40</v>
      </c>
      <c r="B8" t="s">
        <v>33</v>
      </c>
      <c r="C8">
        <v>102</v>
      </c>
      <c r="D8">
        <v>4.5</v>
      </c>
      <c r="E8">
        <v>459</v>
      </c>
      <c r="G8" s="14" t="str">
        <v>Orge</v>
      </c>
      <c r="H8" s="16">
        <f t="shared" si="0"/>
        <v>3</v>
      </c>
    </row>
    <row r="9" spans="1:8" x14ac:dyDescent="0.25">
      <c r="A9" t="s">
        <v>41</v>
      </c>
      <c r="B9" t="s">
        <v>31</v>
      </c>
      <c r="C9">
        <v>82</v>
      </c>
      <c r="D9">
        <v>3.8</v>
      </c>
      <c r="E9">
        <v>311.60000000000002</v>
      </c>
      <c r="G9" s="14" t="str">
        <v>Maïs</v>
      </c>
      <c r="H9" s="16">
        <f t="shared" si="0"/>
        <v>4</v>
      </c>
    </row>
    <row r="10" spans="1:8" x14ac:dyDescent="0.25">
      <c r="A10" t="s">
        <v>42</v>
      </c>
      <c r="B10" t="s">
        <v>29</v>
      </c>
      <c r="C10">
        <v>90</v>
      </c>
      <c r="D10">
        <v>4.5999999999999996</v>
      </c>
      <c r="E10">
        <v>413.99999999999989</v>
      </c>
      <c r="G10" s="14" t="str">
        <v>Avoine</v>
      </c>
      <c r="H10" s="16">
        <f t="shared" si="0"/>
        <v>2</v>
      </c>
    </row>
    <row r="11" spans="1:8" x14ac:dyDescent="0.25">
      <c r="A11" t="s">
        <v>43</v>
      </c>
      <c r="B11" t="s">
        <v>33</v>
      </c>
      <c r="C11">
        <v>98</v>
      </c>
      <c r="D11">
        <v>5.0999999999999996</v>
      </c>
      <c r="E11">
        <v>499.8</v>
      </c>
      <c r="G11" s="14" t="str">
        <v>Blé dur</v>
      </c>
      <c r="H11" s="16">
        <f t="shared" si="0"/>
        <v>2</v>
      </c>
    </row>
    <row r="12" spans="1:8" x14ac:dyDescent="0.25">
      <c r="A12" t="s">
        <v>44</v>
      </c>
      <c r="B12" t="s">
        <v>35</v>
      </c>
      <c r="C12">
        <v>72</v>
      </c>
      <c r="D12">
        <v>3.4</v>
      </c>
      <c r="E12">
        <v>244.8</v>
      </c>
      <c r="G12" s="14" t="str">
        <v>Seigle</v>
      </c>
      <c r="H12" s="16">
        <f t="shared" si="0"/>
        <v>2</v>
      </c>
    </row>
    <row r="13" spans="1:8" x14ac:dyDescent="0.25">
      <c r="A13" t="s">
        <v>45</v>
      </c>
      <c r="B13" t="s">
        <v>31</v>
      </c>
      <c r="C13">
        <v>80</v>
      </c>
      <c r="D13">
        <v>4.3</v>
      </c>
      <c r="E13">
        <v>344</v>
      </c>
    </row>
    <row r="14" spans="1:8" x14ac:dyDescent="0.25">
      <c r="A14" t="s">
        <v>46</v>
      </c>
      <c r="B14" t="s">
        <v>39</v>
      </c>
      <c r="C14">
        <v>74</v>
      </c>
      <c r="D14">
        <v>3.5</v>
      </c>
      <c r="E14">
        <v>259</v>
      </c>
    </row>
    <row r="15" spans="1:8" x14ac:dyDescent="0.25">
      <c r="A15" t="s">
        <v>47</v>
      </c>
      <c r="B15" t="s">
        <v>37</v>
      </c>
      <c r="C15">
        <v>87</v>
      </c>
      <c r="D15">
        <v>4.9000000000000004</v>
      </c>
      <c r="E15">
        <v>426.3</v>
      </c>
      <c r="G15" t="s">
        <v>74</v>
      </c>
    </row>
    <row r="16" spans="1:8" x14ac:dyDescent="0.25">
      <c r="A16" t="s">
        <v>48</v>
      </c>
      <c r="B16" t="s">
        <v>33</v>
      </c>
      <c r="C16">
        <v>99</v>
      </c>
      <c r="D16">
        <v>4.0999999999999996</v>
      </c>
      <c r="E16">
        <v>405.9</v>
      </c>
      <c r="G16" s="14" t="str" cm="1">
        <f t="array" ref="G16:H21">_xlfn._xlws.SORT(G7:H12,2,-1)</f>
        <v>Maïs</v>
      </c>
      <c r="H16" s="14">
        <v>4</v>
      </c>
    </row>
    <row r="17" spans="7:8" x14ac:dyDescent="0.25">
      <c r="G17" s="14" t="str">
        <v>Orge</v>
      </c>
      <c r="H17" s="14">
        <v>3</v>
      </c>
    </row>
    <row r="18" spans="7:8" x14ac:dyDescent="0.25">
      <c r="G18" s="14" t="str">
        <v>Blé tendre</v>
      </c>
      <c r="H18" s="14">
        <v>2</v>
      </c>
    </row>
    <row r="19" spans="7:8" x14ac:dyDescent="0.25">
      <c r="G19" s="14" t="str">
        <v>Avoine</v>
      </c>
      <c r="H19" s="14">
        <v>2</v>
      </c>
    </row>
    <row r="20" spans="7:8" x14ac:dyDescent="0.25">
      <c r="G20" s="14" t="str">
        <v>Blé dur</v>
      </c>
      <c r="H20" s="14">
        <v>2</v>
      </c>
    </row>
    <row r="21" spans="7:8" x14ac:dyDescent="0.25">
      <c r="G21" s="14" t="str">
        <v>Seigle</v>
      </c>
      <c r="H21" s="14">
        <v>2</v>
      </c>
    </row>
    <row r="23" spans="7:8" x14ac:dyDescent="0.25">
      <c r="G23" s="11" t="s">
        <v>79</v>
      </c>
    </row>
    <row r="25" spans="7:8" x14ac:dyDescent="0.25">
      <c r="G25" t="s">
        <v>77</v>
      </c>
    </row>
    <row r="26" spans="7:8" x14ac:dyDescent="0.25">
      <c r="G26" t="s">
        <v>76</v>
      </c>
    </row>
    <row r="28" spans="7:8" x14ac:dyDescent="0.25">
      <c r="G28" s="15" t="s">
        <v>24</v>
      </c>
      <c r="H28" s="15" t="s">
        <v>78</v>
      </c>
    </row>
    <row r="29" spans="7:8" x14ac:dyDescent="0.25">
      <c r="G29" s="14" t="str" cm="1">
        <f t="array" ref="G29:G34">_xlfn._xlws.SORT(_xlfn.UNIQUE(B2:B16))</f>
        <v>Avoine</v>
      </c>
      <c r="H29" s="14">
        <f t="shared" ref="H29:H34" si="1">SUMIF(B2:B16,G29,E2:E16)</f>
        <v>538.79999999999995</v>
      </c>
    </row>
    <row r="30" spans="7:8" x14ac:dyDescent="0.25">
      <c r="G30" s="14" t="str">
        <v>Blé dur</v>
      </c>
      <c r="H30" s="14">
        <f t="shared" si="1"/>
        <v>866.3</v>
      </c>
    </row>
    <row r="31" spans="7:8" x14ac:dyDescent="0.25">
      <c r="G31" s="14" t="str">
        <v>Blé tendre</v>
      </c>
      <c r="H31" s="14">
        <f t="shared" si="1"/>
        <v>413.99999999999989</v>
      </c>
    </row>
    <row r="32" spans="7:8" x14ac:dyDescent="0.25">
      <c r="G32" s="14" t="str">
        <v>Maïs</v>
      </c>
      <c r="H32" s="14">
        <f t="shared" si="1"/>
        <v>1364.6999999999998</v>
      </c>
    </row>
    <row r="33" spans="7:8" x14ac:dyDescent="0.25">
      <c r="G33" s="14" t="str">
        <v>Orge</v>
      </c>
      <c r="H33" s="14">
        <f t="shared" si="1"/>
        <v>655.6</v>
      </c>
    </row>
    <row r="34" spans="7:8" x14ac:dyDescent="0.25">
      <c r="G34" s="14" t="str">
        <v>Seigle</v>
      </c>
      <c r="H34" s="14">
        <f t="shared" si="1"/>
        <v>555.4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3D8A9-9AF0-4D5F-9087-9ADFDDB77B20}">
  <dimension ref="A1:E23"/>
  <sheetViews>
    <sheetView zoomScale="130" zoomScaleNormal="130" workbookViewId="0">
      <selection activeCell="F39" sqref="F39"/>
    </sheetView>
  </sheetViews>
  <sheetFormatPr baseColWidth="10" defaultRowHeight="15" outlineLevelRow="2" x14ac:dyDescent="0.25"/>
  <cols>
    <col min="2" max="2" width="15.140625" bestFit="1" customWidth="1"/>
    <col min="5" max="5" width="19.5703125" bestFit="1" customWidth="1"/>
  </cols>
  <sheetData>
    <row r="1" spans="1:5" x14ac:dyDescent="0.25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</row>
    <row r="2" spans="1:5" hidden="1" outlineLevel="2" x14ac:dyDescent="0.25">
      <c r="A2" t="s">
        <v>34</v>
      </c>
      <c r="B2" t="s">
        <v>35</v>
      </c>
      <c r="C2">
        <v>70</v>
      </c>
      <c r="D2">
        <v>4.2</v>
      </c>
      <c r="E2">
        <v>294</v>
      </c>
    </row>
    <row r="3" spans="1:5" hidden="1" outlineLevel="2" x14ac:dyDescent="0.25">
      <c r="A3" t="s">
        <v>44</v>
      </c>
      <c r="B3" t="s">
        <v>35</v>
      </c>
      <c r="C3">
        <v>72</v>
      </c>
      <c r="D3">
        <v>3.4</v>
      </c>
      <c r="E3">
        <v>244.8</v>
      </c>
    </row>
    <row r="4" spans="1:5" outlineLevel="1" collapsed="1" x14ac:dyDescent="0.25">
      <c r="B4" s="11" t="s">
        <v>50</v>
      </c>
      <c r="C4">
        <f>SUBTOTAL(9,C2:C3)</f>
        <v>142</v>
      </c>
      <c r="D4">
        <f>SUBTOTAL(9,D2:D3)</f>
        <v>7.6</v>
      </c>
      <c r="E4">
        <f>SUBTOTAL(9,E2:E3)</f>
        <v>538.79999999999995</v>
      </c>
    </row>
    <row r="5" spans="1:5" hidden="1" outlineLevel="2" x14ac:dyDescent="0.25">
      <c r="A5" t="s">
        <v>36</v>
      </c>
      <c r="B5" t="s">
        <v>37</v>
      </c>
      <c r="C5">
        <v>88</v>
      </c>
      <c r="D5">
        <v>5</v>
      </c>
      <c r="E5">
        <v>440</v>
      </c>
    </row>
    <row r="6" spans="1:5" hidden="1" outlineLevel="2" x14ac:dyDescent="0.25">
      <c r="A6" t="s">
        <v>47</v>
      </c>
      <c r="B6" t="s">
        <v>37</v>
      </c>
      <c r="C6">
        <v>87</v>
      </c>
      <c r="D6">
        <v>4.9000000000000004</v>
      </c>
      <c r="E6">
        <v>426.3</v>
      </c>
    </row>
    <row r="7" spans="1:5" outlineLevel="1" collapsed="1" x14ac:dyDescent="0.25">
      <c r="B7" s="11" t="s">
        <v>51</v>
      </c>
      <c r="C7">
        <f>SUBTOTAL(9,C5:C6)</f>
        <v>175</v>
      </c>
      <c r="D7">
        <f>SUBTOTAL(9,D5:D6)</f>
        <v>9.9</v>
      </c>
      <c r="E7">
        <f>SUBTOTAL(9,E5:E6)</f>
        <v>866.3</v>
      </c>
    </row>
    <row r="8" spans="1:5" hidden="1" outlineLevel="2" x14ac:dyDescent="0.25">
      <c r="A8" t="s">
        <v>28</v>
      </c>
      <c r="B8" t="s">
        <v>29</v>
      </c>
      <c r="C8">
        <v>85</v>
      </c>
      <c r="D8">
        <v>5.2</v>
      </c>
      <c r="E8">
        <v>442</v>
      </c>
    </row>
    <row r="9" spans="1:5" hidden="1" outlineLevel="2" x14ac:dyDescent="0.25">
      <c r="A9" t="s">
        <v>42</v>
      </c>
      <c r="B9" t="s">
        <v>29</v>
      </c>
      <c r="C9">
        <v>90</v>
      </c>
      <c r="D9">
        <v>4.5999999999999996</v>
      </c>
      <c r="E9">
        <v>413.99999999999989</v>
      </c>
    </row>
    <row r="10" spans="1:5" outlineLevel="1" collapsed="1" x14ac:dyDescent="0.25">
      <c r="B10" s="11" t="s">
        <v>52</v>
      </c>
      <c r="C10">
        <f>SUBTOTAL(9,C8:C9)</f>
        <v>175</v>
      </c>
      <c r="D10">
        <f>SUBTOTAL(9,D8:D9)</f>
        <v>9.8000000000000007</v>
      </c>
      <c r="E10">
        <f>SUBTOTAL(9,E8:E9)</f>
        <v>855.99999999999989</v>
      </c>
    </row>
    <row r="11" spans="1:5" hidden="1" outlineLevel="2" x14ac:dyDescent="0.25">
      <c r="A11" t="s">
        <v>32</v>
      </c>
      <c r="B11" t="s">
        <v>33</v>
      </c>
      <c r="C11">
        <v>95</v>
      </c>
      <c r="D11">
        <v>3.6</v>
      </c>
      <c r="E11">
        <v>342</v>
      </c>
    </row>
    <row r="12" spans="1:5" hidden="1" outlineLevel="2" x14ac:dyDescent="0.25">
      <c r="A12" t="s">
        <v>40</v>
      </c>
      <c r="B12" t="s">
        <v>33</v>
      </c>
      <c r="C12">
        <v>102</v>
      </c>
      <c r="D12">
        <v>4.5</v>
      </c>
      <c r="E12">
        <v>459</v>
      </c>
    </row>
    <row r="13" spans="1:5" hidden="1" outlineLevel="2" x14ac:dyDescent="0.25">
      <c r="A13" t="s">
        <v>43</v>
      </c>
      <c r="B13" t="s">
        <v>33</v>
      </c>
      <c r="C13">
        <v>98</v>
      </c>
      <c r="D13">
        <v>5.0999999999999996</v>
      </c>
      <c r="E13">
        <v>499.8</v>
      </c>
    </row>
    <row r="14" spans="1:5" hidden="1" outlineLevel="2" x14ac:dyDescent="0.25">
      <c r="A14" t="s">
        <v>48</v>
      </c>
      <c r="B14" t="s">
        <v>33</v>
      </c>
      <c r="C14">
        <v>99</v>
      </c>
      <c r="D14">
        <v>4.0999999999999996</v>
      </c>
      <c r="E14">
        <v>405.9</v>
      </c>
    </row>
    <row r="15" spans="1:5" outlineLevel="1" collapsed="1" x14ac:dyDescent="0.25">
      <c r="B15" s="11" t="s">
        <v>53</v>
      </c>
      <c r="C15">
        <f>SUBTOTAL(9,C11:C14)</f>
        <v>394</v>
      </c>
      <c r="D15">
        <f>SUBTOTAL(9,D11:D14)</f>
        <v>17.299999999999997</v>
      </c>
      <c r="E15">
        <f>SUBTOTAL(9,E11:E14)</f>
        <v>1706.6999999999998</v>
      </c>
    </row>
    <row r="16" spans="1:5" hidden="1" outlineLevel="2" x14ac:dyDescent="0.25">
      <c r="A16" t="s">
        <v>30</v>
      </c>
      <c r="B16" t="s">
        <v>31</v>
      </c>
      <c r="C16">
        <v>78</v>
      </c>
      <c r="D16">
        <v>4.8</v>
      </c>
      <c r="E16">
        <v>374.4</v>
      </c>
    </row>
    <row r="17" spans="1:5" hidden="1" outlineLevel="2" x14ac:dyDescent="0.25">
      <c r="A17" t="s">
        <v>41</v>
      </c>
      <c r="B17" t="s">
        <v>31</v>
      </c>
      <c r="C17">
        <v>82</v>
      </c>
      <c r="D17">
        <v>3.8</v>
      </c>
      <c r="E17">
        <v>311.60000000000002</v>
      </c>
    </row>
    <row r="18" spans="1:5" hidden="1" outlineLevel="2" x14ac:dyDescent="0.25">
      <c r="A18" t="s">
        <v>45</v>
      </c>
      <c r="B18" t="s">
        <v>31</v>
      </c>
      <c r="C18">
        <v>80</v>
      </c>
      <c r="D18">
        <v>4.3</v>
      </c>
      <c r="E18">
        <v>344</v>
      </c>
    </row>
    <row r="19" spans="1:5" outlineLevel="1" collapsed="1" x14ac:dyDescent="0.25">
      <c r="B19" s="11" t="s">
        <v>54</v>
      </c>
      <c r="C19">
        <f>SUBTOTAL(9,C16:C18)</f>
        <v>240</v>
      </c>
      <c r="D19">
        <f>SUBTOTAL(9,D16:D18)</f>
        <v>12.899999999999999</v>
      </c>
      <c r="E19">
        <f>SUBTOTAL(9,E16:E18)</f>
        <v>1030</v>
      </c>
    </row>
    <row r="20" spans="1:5" hidden="1" outlineLevel="2" x14ac:dyDescent="0.25">
      <c r="A20" t="s">
        <v>38</v>
      </c>
      <c r="B20" t="s">
        <v>39</v>
      </c>
      <c r="C20">
        <v>76</v>
      </c>
      <c r="D20">
        <v>3.9</v>
      </c>
      <c r="E20">
        <v>296.39999999999998</v>
      </c>
    </row>
    <row r="21" spans="1:5" hidden="1" outlineLevel="2" x14ac:dyDescent="0.25">
      <c r="A21" t="s">
        <v>46</v>
      </c>
      <c r="B21" t="s">
        <v>39</v>
      </c>
      <c r="C21">
        <v>74</v>
      </c>
      <c r="D21">
        <v>3.5</v>
      </c>
      <c r="E21">
        <v>259</v>
      </c>
    </row>
    <row r="22" spans="1:5" outlineLevel="1" collapsed="1" x14ac:dyDescent="0.25">
      <c r="B22" s="11" t="s">
        <v>55</v>
      </c>
      <c r="C22">
        <f>SUBTOTAL(9,C20:C21)</f>
        <v>150</v>
      </c>
      <c r="D22">
        <f>SUBTOTAL(9,D20:D21)</f>
        <v>7.4</v>
      </c>
      <c r="E22">
        <f>SUBTOTAL(9,E20:E21)</f>
        <v>555.4</v>
      </c>
    </row>
    <row r="23" spans="1:5" x14ac:dyDescent="0.25">
      <c r="B23" s="11" t="s">
        <v>56</v>
      </c>
      <c r="C23">
        <f>SUBTOTAL(9,C2:C21)</f>
        <v>1276</v>
      </c>
      <c r="D23">
        <f>SUBTOTAL(9,D2:D21)</f>
        <v>64.899999999999991</v>
      </c>
      <c r="E23">
        <f>SUBTOTAL(9,E2:E21)</f>
        <v>5553.2</v>
      </c>
    </row>
  </sheetData>
  <sortState xmlns:xlrd2="http://schemas.microsoft.com/office/spreadsheetml/2017/richdata2" ref="A2:E21">
    <sortCondition ref="B6:B2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B2871-87D7-49C7-8F08-BB916A06D058}">
  <dimension ref="A1:C13"/>
  <sheetViews>
    <sheetView workbookViewId="0">
      <selection activeCell="B21" sqref="B21"/>
    </sheetView>
  </sheetViews>
  <sheetFormatPr baseColWidth="10" defaultColWidth="14.42578125" defaultRowHeight="15" x14ac:dyDescent="0.25"/>
  <cols>
    <col min="1" max="16384" width="14.42578125" style="2"/>
  </cols>
  <sheetData>
    <row r="1" spans="1:3" s="4" customFormat="1" ht="20.25" customHeight="1" x14ac:dyDescent="0.25">
      <c r="A1" s="3" t="s">
        <v>0</v>
      </c>
      <c r="C1" s="3" t="s">
        <v>8</v>
      </c>
    </row>
    <row r="2" spans="1:3" x14ac:dyDescent="0.25">
      <c r="A2" s="1" t="s">
        <v>1</v>
      </c>
      <c r="C2" s="1" t="str" cm="1">
        <f t="array" ref="C2:C8">_xlfn.UNIQUE(A2:A13)</f>
        <v>Espagne</v>
      </c>
    </row>
    <row r="3" spans="1:3" x14ac:dyDescent="0.25">
      <c r="A3" s="1" t="s">
        <v>2</v>
      </c>
      <c r="C3" s="1" t="str">
        <v>France</v>
      </c>
    </row>
    <row r="4" spans="1:3" x14ac:dyDescent="0.25">
      <c r="A4" s="1" t="s">
        <v>3</v>
      </c>
      <c r="C4" s="1" t="str">
        <v>Suisse</v>
      </c>
    </row>
    <row r="5" spans="1:3" x14ac:dyDescent="0.25">
      <c r="A5" s="1" t="s">
        <v>2</v>
      </c>
      <c r="C5" s="1" t="str">
        <v>Portugal</v>
      </c>
    </row>
    <row r="6" spans="1:3" x14ac:dyDescent="0.25">
      <c r="A6" s="1" t="s">
        <v>4</v>
      </c>
      <c r="C6" s="1" t="str">
        <v>Italie</v>
      </c>
    </row>
    <row r="7" spans="1:3" x14ac:dyDescent="0.25">
      <c r="A7" s="1" t="s">
        <v>1</v>
      </c>
      <c r="C7" s="1" t="str">
        <v>Belgique</v>
      </c>
    </row>
    <row r="8" spans="1:3" x14ac:dyDescent="0.25">
      <c r="A8" s="1" t="s">
        <v>5</v>
      </c>
      <c r="C8" s="1" t="str">
        <v>Luxembourg</v>
      </c>
    </row>
    <row r="9" spans="1:3" x14ac:dyDescent="0.25">
      <c r="A9" s="1" t="s">
        <v>6</v>
      </c>
    </row>
    <row r="10" spans="1:3" x14ac:dyDescent="0.25">
      <c r="A10" s="1" t="s">
        <v>3</v>
      </c>
    </row>
    <row r="11" spans="1:3" x14ac:dyDescent="0.25">
      <c r="A11" s="1" t="s">
        <v>6</v>
      </c>
    </row>
    <row r="12" spans="1:3" x14ac:dyDescent="0.25">
      <c r="A12" s="1" t="s">
        <v>7</v>
      </c>
    </row>
    <row r="13" spans="1:3" x14ac:dyDescent="0.25">
      <c r="A13" s="1" t="s">
        <v>2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C558E-B8C3-45E9-8164-A8C58A5DF6B3}">
  <dimension ref="A1:O28"/>
  <sheetViews>
    <sheetView tabSelected="1" workbookViewId="0">
      <selection activeCell="N4" sqref="N4"/>
    </sheetView>
  </sheetViews>
  <sheetFormatPr baseColWidth="10" defaultRowHeight="15" x14ac:dyDescent="0.25"/>
  <cols>
    <col min="4" max="4" width="19" bestFit="1" customWidth="1"/>
    <col min="5" max="5" width="16.5703125" customWidth="1"/>
    <col min="7" max="7" width="19" bestFit="1" customWidth="1"/>
    <col min="8" max="8" width="11.28515625" bestFit="1" customWidth="1"/>
  </cols>
  <sheetData>
    <row r="1" spans="1:15" x14ac:dyDescent="0.25">
      <c r="A1" s="3" t="s">
        <v>0</v>
      </c>
      <c r="B1" s="3" t="s">
        <v>9</v>
      </c>
      <c r="D1" s="4" t="s">
        <v>11</v>
      </c>
      <c r="E1" s="3" t="s">
        <v>10</v>
      </c>
      <c r="G1" s="4" t="s">
        <v>12</v>
      </c>
      <c r="H1" s="3" t="s">
        <v>10</v>
      </c>
      <c r="K1" s="17" t="s">
        <v>80</v>
      </c>
      <c r="L1" s="17" t="s">
        <v>81</v>
      </c>
      <c r="N1" s="11" t="s">
        <v>92</v>
      </c>
    </row>
    <row r="2" spans="1:15" x14ac:dyDescent="0.25">
      <c r="A2" s="1" t="s">
        <v>1</v>
      </c>
      <c r="B2" s="5">
        <v>45</v>
      </c>
      <c r="D2" s="2"/>
      <c r="E2" s="1"/>
      <c r="G2" s="2"/>
      <c r="H2" s="1"/>
      <c r="K2" s="18">
        <v>45414</v>
      </c>
      <c r="L2" s="19" t="s">
        <v>82</v>
      </c>
      <c r="N2" s="11" t="s">
        <v>93</v>
      </c>
    </row>
    <row r="3" spans="1:15" x14ac:dyDescent="0.25">
      <c r="A3" s="1" t="s">
        <v>2</v>
      </c>
      <c r="B3" s="5">
        <v>71</v>
      </c>
      <c r="D3" s="2"/>
      <c r="E3" s="1"/>
      <c r="G3" s="2"/>
      <c r="H3" s="1"/>
      <c r="K3" s="18">
        <v>45417</v>
      </c>
      <c r="L3" s="19" t="s">
        <v>83</v>
      </c>
      <c r="N3" s="17" t="s">
        <v>80</v>
      </c>
      <c r="O3" s="17" t="s">
        <v>81</v>
      </c>
    </row>
    <row r="4" spans="1:15" x14ac:dyDescent="0.25">
      <c r="A4" s="1" t="s">
        <v>3</v>
      </c>
      <c r="B4" s="5">
        <v>62</v>
      </c>
      <c r="D4" s="2"/>
      <c r="E4" s="1"/>
      <c r="G4" s="2"/>
      <c r="H4" s="1"/>
      <c r="K4" s="18">
        <v>45418</v>
      </c>
      <c r="L4" s="19" t="s">
        <v>84</v>
      </c>
      <c r="N4" s="20"/>
      <c r="O4" s="19"/>
    </row>
    <row r="5" spans="1:15" x14ac:dyDescent="0.25">
      <c r="A5" s="1" t="s">
        <v>4</v>
      </c>
      <c r="B5" s="5">
        <v>57</v>
      </c>
      <c r="D5" s="2"/>
      <c r="E5" s="1"/>
      <c r="G5" s="2"/>
      <c r="H5" s="1"/>
      <c r="K5" s="18">
        <v>45422</v>
      </c>
      <c r="L5" s="19" t="s">
        <v>85</v>
      </c>
      <c r="N5" s="20"/>
      <c r="O5" s="19"/>
    </row>
    <row r="6" spans="1:15" x14ac:dyDescent="0.25">
      <c r="A6" s="1" t="s">
        <v>7</v>
      </c>
      <c r="B6" s="5">
        <v>102</v>
      </c>
      <c r="D6" s="2"/>
      <c r="E6" s="1"/>
      <c r="G6" s="2"/>
      <c r="H6" s="1"/>
      <c r="K6" s="18">
        <v>45425</v>
      </c>
      <c r="L6" s="19" t="s">
        <v>82</v>
      </c>
      <c r="N6" s="20"/>
      <c r="O6" s="19"/>
    </row>
    <row r="7" spans="1:15" x14ac:dyDescent="0.25">
      <c r="A7" s="1" t="s">
        <v>5</v>
      </c>
      <c r="B7" s="5">
        <v>31</v>
      </c>
      <c r="D7" s="2"/>
      <c r="E7" s="1"/>
      <c r="G7" s="2"/>
      <c r="H7" s="1"/>
      <c r="K7" s="18">
        <v>45429</v>
      </c>
      <c r="L7" s="19" t="s">
        <v>83</v>
      </c>
      <c r="N7" s="20"/>
      <c r="O7" s="19"/>
    </row>
    <row r="8" spans="1:15" x14ac:dyDescent="0.25">
      <c r="A8" s="1" t="s">
        <v>6</v>
      </c>
      <c r="B8" s="5">
        <v>66</v>
      </c>
      <c r="D8" s="2"/>
      <c r="E8" s="1"/>
      <c r="G8" s="2"/>
      <c r="H8" s="1"/>
      <c r="K8" s="18">
        <v>45432</v>
      </c>
      <c r="L8" s="19" t="s">
        <v>86</v>
      </c>
      <c r="N8" s="20"/>
      <c r="O8" s="19"/>
    </row>
    <row r="9" spans="1:15" x14ac:dyDescent="0.25">
      <c r="K9" s="18">
        <v>45439</v>
      </c>
      <c r="L9" s="19" t="s">
        <v>87</v>
      </c>
      <c r="N9" s="20"/>
      <c r="O9" s="19"/>
    </row>
    <row r="10" spans="1:15" x14ac:dyDescent="0.25">
      <c r="K10" s="18">
        <v>45442</v>
      </c>
      <c r="L10" s="19" t="s">
        <v>88</v>
      </c>
      <c r="N10" s="20"/>
      <c r="O10" s="19"/>
    </row>
    <row r="11" spans="1:15" x14ac:dyDescent="0.25">
      <c r="D11" s="4" t="s">
        <v>12</v>
      </c>
      <c r="E11" s="3" t="s">
        <v>0</v>
      </c>
      <c r="F11" s="3" t="s">
        <v>9</v>
      </c>
      <c r="K11" s="18">
        <v>45451</v>
      </c>
      <c r="L11" s="19" t="s">
        <v>89</v>
      </c>
      <c r="N11" s="20"/>
      <c r="O11" s="19"/>
    </row>
    <row r="12" spans="1:15" x14ac:dyDescent="0.25">
      <c r="E12" s="1"/>
      <c r="F12" s="1"/>
      <c r="K12" s="18">
        <v>45456</v>
      </c>
      <c r="L12" s="19" t="s">
        <v>90</v>
      </c>
      <c r="N12" s="20"/>
      <c r="O12" s="19"/>
    </row>
    <row r="13" spans="1:15" x14ac:dyDescent="0.25">
      <c r="E13" s="1"/>
      <c r="F13" s="1"/>
      <c r="K13" s="18">
        <v>45465</v>
      </c>
      <c r="L13" s="19" t="s">
        <v>83</v>
      </c>
      <c r="N13" s="20"/>
      <c r="O13" s="19"/>
    </row>
    <row r="14" spans="1:15" x14ac:dyDescent="0.25">
      <c r="E14" s="1"/>
      <c r="F14" s="1"/>
      <c r="K14" s="18">
        <v>45469</v>
      </c>
      <c r="L14" s="19" t="s">
        <v>85</v>
      </c>
      <c r="N14" s="20"/>
      <c r="O14" s="19"/>
    </row>
    <row r="15" spans="1:15" x14ac:dyDescent="0.25">
      <c r="E15" s="1"/>
      <c r="F15" s="1"/>
      <c r="K15" s="18">
        <v>45471</v>
      </c>
      <c r="L15" s="19" t="s">
        <v>91</v>
      </c>
      <c r="N15" s="20"/>
      <c r="O15" s="19"/>
    </row>
    <row r="16" spans="1:15" x14ac:dyDescent="0.25">
      <c r="E16" s="1"/>
      <c r="F16" s="1"/>
      <c r="N16" s="20"/>
      <c r="O16" s="19"/>
    </row>
    <row r="17" spans="4:15" x14ac:dyDescent="0.25">
      <c r="E17" s="1"/>
      <c r="F17" s="1"/>
      <c r="N17" s="20"/>
      <c r="O17" s="19"/>
    </row>
    <row r="18" spans="4:15" x14ac:dyDescent="0.25">
      <c r="E18" s="1"/>
      <c r="F18" s="1"/>
    </row>
    <row r="21" spans="4:15" x14ac:dyDescent="0.25">
      <c r="D21" s="4" t="s">
        <v>12</v>
      </c>
      <c r="E21" s="3" t="s">
        <v>0</v>
      </c>
      <c r="F21" s="3" t="s">
        <v>9</v>
      </c>
    </row>
    <row r="22" spans="4:15" x14ac:dyDescent="0.25">
      <c r="D22" s="4" t="s">
        <v>13</v>
      </c>
      <c r="E22" s="1"/>
      <c r="F22" s="1"/>
    </row>
    <row r="23" spans="4:15" x14ac:dyDescent="0.25">
      <c r="E23" s="1"/>
      <c r="F23" s="1"/>
    </row>
    <row r="24" spans="4:15" x14ac:dyDescent="0.25">
      <c r="E24" s="1"/>
      <c r="F24" s="1"/>
    </row>
    <row r="25" spans="4:15" x14ac:dyDescent="0.25">
      <c r="E25" s="1"/>
      <c r="F25" s="1"/>
    </row>
    <row r="26" spans="4:15" x14ac:dyDescent="0.25">
      <c r="E26" s="1"/>
      <c r="F26" s="1"/>
    </row>
    <row r="27" spans="4:15" x14ac:dyDescent="0.25">
      <c r="E27" s="1"/>
      <c r="F27" s="1"/>
    </row>
    <row r="28" spans="4:15" x14ac:dyDescent="0.25">
      <c r="E28" s="1"/>
      <c r="F28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2BD8A-98E0-4C5C-A389-D19A14514C5D}">
  <dimension ref="A1:O28"/>
  <sheetViews>
    <sheetView workbookViewId="0">
      <selection activeCell="I12" sqref="I12"/>
    </sheetView>
  </sheetViews>
  <sheetFormatPr baseColWidth="10" defaultRowHeight="15" x14ac:dyDescent="0.25"/>
  <cols>
    <col min="4" max="4" width="16.5703125" customWidth="1"/>
  </cols>
  <sheetData>
    <row r="1" spans="1:15" x14ac:dyDescent="0.25">
      <c r="A1" s="3" t="s">
        <v>0</v>
      </c>
      <c r="B1" s="3" t="s">
        <v>9</v>
      </c>
      <c r="C1" s="4"/>
      <c r="D1" s="3" t="s">
        <v>10</v>
      </c>
      <c r="F1" s="3" t="s">
        <v>10</v>
      </c>
      <c r="K1" s="17" t="s">
        <v>80</v>
      </c>
      <c r="L1" s="17" t="s">
        <v>81</v>
      </c>
      <c r="N1" s="11" t="s">
        <v>92</v>
      </c>
    </row>
    <row r="2" spans="1:15" x14ac:dyDescent="0.25">
      <c r="A2" s="1" t="s">
        <v>1</v>
      </c>
      <c r="B2" s="5">
        <v>45</v>
      </c>
      <c r="C2" s="2"/>
      <c r="D2" s="1" t="str" cm="1">
        <f t="array" ref="D2:D8">_xlfn._xlws.SORT(A2:A8)</f>
        <v>Belgique</v>
      </c>
      <c r="F2" s="1" cm="1">
        <f t="array" ref="F2:F8">_xlfn._xlws.SORT(B2:B8)</f>
        <v>31</v>
      </c>
      <c r="K2" s="18">
        <v>45414</v>
      </c>
      <c r="L2" s="19" t="s">
        <v>82</v>
      </c>
      <c r="N2" s="11" t="s">
        <v>93</v>
      </c>
    </row>
    <row r="3" spans="1:15" x14ac:dyDescent="0.25">
      <c r="A3" s="1" t="s">
        <v>2</v>
      </c>
      <c r="B3" s="5">
        <v>71</v>
      </c>
      <c r="C3" s="2"/>
      <c r="D3" s="1" t="str">
        <v>Espagne</v>
      </c>
      <c r="F3" s="1">
        <v>45</v>
      </c>
      <c r="K3" s="18">
        <v>45417</v>
      </c>
      <c r="L3" s="19" t="s">
        <v>83</v>
      </c>
      <c r="N3" s="17" t="s">
        <v>80</v>
      </c>
      <c r="O3" s="17" t="s">
        <v>81</v>
      </c>
    </row>
    <row r="4" spans="1:15" x14ac:dyDescent="0.25">
      <c r="A4" s="1" t="s">
        <v>3</v>
      </c>
      <c r="B4" s="5">
        <v>62</v>
      </c>
      <c r="C4" s="2"/>
      <c r="D4" s="1" t="str">
        <v>France</v>
      </c>
      <c r="F4" s="1">
        <v>57</v>
      </c>
      <c r="K4" s="18">
        <v>45418</v>
      </c>
      <c r="L4" s="19" t="s">
        <v>84</v>
      </c>
      <c r="N4" s="20" cm="1">
        <f t="array" ref="N4:O17">_xlfn._xlws.SORT(K2:L15,1,-1)</f>
        <v>45471</v>
      </c>
      <c r="O4" s="19" t="str">
        <v>Louis</v>
      </c>
    </row>
    <row r="5" spans="1:15" x14ac:dyDescent="0.25">
      <c r="A5" s="1" t="s">
        <v>4</v>
      </c>
      <c r="B5" s="5">
        <v>57</v>
      </c>
      <c r="C5" s="2"/>
      <c r="D5" s="1" t="str">
        <v>Italie</v>
      </c>
      <c r="F5" s="1">
        <v>62</v>
      </c>
      <c r="K5" s="18">
        <v>45422</v>
      </c>
      <c r="L5" s="19" t="s">
        <v>85</v>
      </c>
      <c r="N5" s="20">
        <v>45469</v>
      </c>
      <c r="O5" s="19" t="str">
        <v>Tania</v>
      </c>
    </row>
    <row r="6" spans="1:15" x14ac:dyDescent="0.25">
      <c r="A6" s="1" t="s">
        <v>7</v>
      </c>
      <c r="B6" s="5">
        <v>102</v>
      </c>
      <c r="C6" s="2"/>
      <c r="D6" s="1" t="str">
        <v>Luxembourg</v>
      </c>
      <c r="F6" s="1">
        <v>66</v>
      </c>
      <c r="K6" s="18">
        <v>45425</v>
      </c>
      <c r="L6" s="19" t="s">
        <v>82</v>
      </c>
      <c r="N6" s="20">
        <v>45465</v>
      </c>
      <c r="O6" s="19" t="str">
        <v>Eric</v>
      </c>
    </row>
    <row r="7" spans="1:15" x14ac:dyDescent="0.25">
      <c r="A7" s="1" t="s">
        <v>5</v>
      </c>
      <c r="B7" s="5">
        <v>31</v>
      </c>
      <c r="C7" s="2"/>
      <c r="D7" s="1" t="str">
        <v>Portugal</v>
      </c>
      <c r="F7" s="1">
        <v>71</v>
      </c>
      <c r="K7" s="18">
        <v>45429</v>
      </c>
      <c r="L7" s="19" t="s">
        <v>83</v>
      </c>
      <c r="N7" s="20">
        <v>45456</v>
      </c>
      <c r="O7" s="19" t="str">
        <v>Roger</v>
      </c>
    </row>
    <row r="8" spans="1:15" x14ac:dyDescent="0.25">
      <c r="A8" s="1" t="s">
        <v>6</v>
      </c>
      <c r="B8" s="5">
        <v>66</v>
      </c>
      <c r="C8" s="2"/>
      <c r="D8" s="1" t="str">
        <v>Suisse</v>
      </c>
      <c r="F8" s="1">
        <v>102</v>
      </c>
      <c r="K8" s="18">
        <v>45432</v>
      </c>
      <c r="L8" s="19" t="s">
        <v>86</v>
      </c>
      <c r="N8" s="20">
        <v>45451</v>
      </c>
      <c r="O8" s="19" t="str">
        <v>Julien</v>
      </c>
    </row>
    <row r="9" spans="1:15" x14ac:dyDescent="0.25">
      <c r="K9" s="18">
        <v>45439</v>
      </c>
      <c r="L9" s="19" t="s">
        <v>87</v>
      </c>
      <c r="N9" s="20">
        <v>45442</v>
      </c>
      <c r="O9" s="19" t="str">
        <v>Isabelle</v>
      </c>
    </row>
    <row r="10" spans="1:15" x14ac:dyDescent="0.25">
      <c r="K10" s="18">
        <v>45442</v>
      </c>
      <c r="L10" s="19" t="s">
        <v>88</v>
      </c>
      <c r="N10" s="20">
        <v>45439</v>
      </c>
      <c r="O10" s="19" t="str">
        <v>Hélène</v>
      </c>
    </row>
    <row r="11" spans="1:15" x14ac:dyDescent="0.25">
      <c r="D11" s="3" t="s">
        <v>0</v>
      </c>
      <c r="E11" s="3" t="s">
        <v>9</v>
      </c>
      <c r="K11" s="18">
        <v>45451</v>
      </c>
      <c r="L11" s="19" t="s">
        <v>89</v>
      </c>
      <c r="N11" s="20">
        <v>45432</v>
      </c>
      <c r="O11" s="19" t="str">
        <v>Georges</v>
      </c>
    </row>
    <row r="12" spans="1:15" x14ac:dyDescent="0.25">
      <c r="D12" s="1" t="str" cm="1">
        <f t="array" ref="D12:E18">_xlfn._xlws.SORT(A2:B8,2)</f>
        <v>Italie</v>
      </c>
      <c r="E12" s="1">
        <v>31</v>
      </c>
      <c r="K12" s="18">
        <v>45456</v>
      </c>
      <c r="L12" s="19" t="s">
        <v>90</v>
      </c>
      <c r="N12" s="20">
        <v>45429</v>
      </c>
      <c r="O12" s="19" t="str">
        <v>Eric</v>
      </c>
    </row>
    <row r="13" spans="1:15" x14ac:dyDescent="0.25">
      <c r="D13" s="1" t="str">
        <v>Espagne</v>
      </c>
      <c r="E13" s="1">
        <v>45</v>
      </c>
      <c r="K13" s="18">
        <v>45465</v>
      </c>
      <c r="L13" s="19" t="s">
        <v>83</v>
      </c>
      <c r="N13" s="20">
        <v>45425</v>
      </c>
      <c r="O13" s="19" t="str">
        <v>James</v>
      </c>
    </row>
    <row r="14" spans="1:15" x14ac:dyDescent="0.25">
      <c r="D14" s="1" t="str">
        <v>Portugal</v>
      </c>
      <c r="E14" s="1">
        <v>57</v>
      </c>
      <c r="K14" s="18">
        <v>45469</v>
      </c>
      <c r="L14" s="19" t="s">
        <v>85</v>
      </c>
      <c r="N14" s="20">
        <v>45422</v>
      </c>
      <c r="O14" s="19" t="str">
        <v>Tania</v>
      </c>
    </row>
    <row r="15" spans="1:15" x14ac:dyDescent="0.25">
      <c r="D15" s="1" t="str">
        <v>Suisse</v>
      </c>
      <c r="E15" s="1">
        <v>62</v>
      </c>
      <c r="K15" s="18">
        <v>45471</v>
      </c>
      <c r="L15" s="19" t="s">
        <v>91</v>
      </c>
      <c r="N15" s="20">
        <v>45418</v>
      </c>
      <c r="O15" s="19" t="str">
        <v>Cécile</v>
      </c>
    </row>
    <row r="16" spans="1:15" x14ac:dyDescent="0.25">
      <c r="D16" s="1" t="str">
        <v>Belgique</v>
      </c>
      <c r="E16" s="1">
        <v>66</v>
      </c>
      <c r="N16" s="20">
        <v>45417</v>
      </c>
      <c r="O16" s="19" t="str">
        <v>Eric</v>
      </c>
    </row>
    <row r="17" spans="4:15" x14ac:dyDescent="0.25">
      <c r="D17" s="1" t="str">
        <v>France</v>
      </c>
      <c r="E17" s="1">
        <v>71</v>
      </c>
      <c r="N17" s="20">
        <v>45414</v>
      </c>
      <c r="O17" s="19" t="str">
        <v>James</v>
      </c>
    </row>
    <row r="18" spans="4:15" x14ac:dyDescent="0.25">
      <c r="D18" s="1" t="str">
        <v>Luxembourg</v>
      </c>
      <c r="E18" s="1">
        <v>102</v>
      </c>
    </row>
    <row r="21" spans="4:15" x14ac:dyDescent="0.25">
      <c r="D21" s="3" t="s">
        <v>0</v>
      </c>
      <c r="E21" s="3" t="s">
        <v>9</v>
      </c>
    </row>
    <row r="22" spans="4:15" x14ac:dyDescent="0.25">
      <c r="D22" s="1" t="str" cm="1">
        <f t="array" ref="D22:E28">_xlfn._xlws.SORT(A2:B8,2,-1)</f>
        <v>Luxembourg</v>
      </c>
      <c r="E22" s="1">
        <v>102</v>
      </c>
    </row>
    <row r="23" spans="4:15" x14ac:dyDescent="0.25">
      <c r="D23" s="1" t="str">
        <v>France</v>
      </c>
      <c r="E23" s="1">
        <v>71</v>
      </c>
    </row>
    <row r="24" spans="4:15" x14ac:dyDescent="0.25">
      <c r="D24" s="1" t="str">
        <v>Belgique</v>
      </c>
      <c r="E24" s="1">
        <v>66</v>
      </c>
    </row>
    <row r="25" spans="4:15" x14ac:dyDescent="0.25">
      <c r="D25" s="1" t="str">
        <v>Suisse</v>
      </c>
      <c r="E25" s="1">
        <v>62</v>
      </c>
    </row>
    <row r="26" spans="4:15" x14ac:dyDescent="0.25">
      <c r="D26" s="1" t="str">
        <v>Portugal</v>
      </c>
      <c r="E26" s="1">
        <v>57</v>
      </c>
    </row>
    <row r="27" spans="4:15" x14ac:dyDescent="0.25">
      <c r="D27" s="1" t="str">
        <v>Espagne</v>
      </c>
      <c r="E27" s="1">
        <v>45</v>
      </c>
    </row>
    <row r="28" spans="4:15" x14ac:dyDescent="0.25">
      <c r="D28" s="1" t="str">
        <v>Italie</v>
      </c>
      <c r="E28" s="1">
        <v>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80634-EE5B-4BB6-BAC0-814C3AAD1671}">
  <dimension ref="A1:J31"/>
  <sheetViews>
    <sheetView workbookViewId="0">
      <selection activeCell="E2" sqref="E2"/>
    </sheetView>
  </sheetViews>
  <sheetFormatPr baseColWidth="10" defaultRowHeight="15" x14ac:dyDescent="0.25"/>
  <cols>
    <col min="1" max="1" width="14.42578125" customWidth="1"/>
    <col min="4" max="4" width="26.85546875" style="6" customWidth="1"/>
    <col min="5" max="5" width="21.5703125" bestFit="1" customWidth="1"/>
    <col min="8" max="8" width="30.5703125" customWidth="1"/>
  </cols>
  <sheetData>
    <row r="1" spans="1:10" ht="47.25" x14ac:dyDescent="0.25">
      <c r="A1" s="3" t="s">
        <v>0</v>
      </c>
      <c r="B1" s="3" t="s">
        <v>9</v>
      </c>
      <c r="D1" s="7" t="s">
        <v>14</v>
      </c>
      <c r="E1" s="3" t="s">
        <v>0</v>
      </c>
      <c r="F1" s="3" t="s">
        <v>9</v>
      </c>
      <c r="H1" s="7" t="s">
        <v>16</v>
      </c>
      <c r="I1" s="3" t="s">
        <v>0</v>
      </c>
      <c r="J1" s="3" t="s">
        <v>9</v>
      </c>
    </row>
    <row r="2" spans="1:10" x14ac:dyDescent="0.25">
      <c r="A2" s="1" t="s">
        <v>1</v>
      </c>
      <c r="B2" s="5">
        <v>45</v>
      </c>
      <c r="E2" s="8"/>
      <c r="F2" s="5"/>
      <c r="H2" s="6"/>
      <c r="I2" s="8"/>
      <c r="J2" s="5"/>
    </row>
    <row r="3" spans="1:10" x14ac:dyDescent="0.25">
      <c r="A3" s="1" t="s">
        <v>2</v>
      </c>
      <c r="B3" s="5">
        <v>71</v>
      </c>
      <c r="E3" s="8"/>
      <c r="F3" s="5"/>
      <c r="H3" s="6"/>
      <c r="I3" s="8"/>
      <c r="J3" s="5"/>
    </row>
    <row r="4" spans="1:10" x14ac:dyDescent="0.25">
      <c r="A4" s="1" t="s">
        <v>3</v>
      </c>
      <c r="B4" s="5">
        <v>62</v>
      </c>
      <c r="E4" s="8"/>
      <c r="F4" s="5"/>
      <c r="H4" s="6"/>
      <c r="I4" s="8"/>
      <c r="J4" s="5"/>
    </row>
    <row r="5" spans="1:10" x14ac:dyDescent="0.25">
      <c r="A5" s="1" t="s">
        <v>4</v>
      </c>
      <c r="B5" s="5">
        <v>57</v>
      </c>
    </row>
    <row r="6" spans="1:10" x14ac:dyDescent="0.25">
      <c r="A6" s="1" t="s">
        <v>7</v>
      </c>
      <c r="B6" s="5">
        <v>102</v>
      </c>
    </row>
    <row r="7" spans="1:10" x14ac:dyDescent="0.25">
      <c r="A7" s="1" t="s">
        <v>5</v>
      </c>
      <c r="B7" s="5">
        <v>31</v>
      </c>
    </row>
    <row r="8" spans="1:10" ht="31.5" x14ac:dyDescent="0.25">
      <c r="A8" s="1" t="s">
        <v>6</v>
      </c>
      <c r="B8" s="5">
        <v>66</v>
      </c>
      <c r="D8" s="7" t="s">
        <v>15</v>
      </c>
      <c r="E8" s="3" t="s">
        <v>0</v>
      </c>
      <c r="F8" s="3" t="s">
        <v>9</v>
      </c>
      <c r="H8" s="7" t="s">
        <v>17</v>
      </c>
      <c r="I8" s="3" t="s">
        <v>0</v>
      </c>
      <c r="J8" s="3" t="s">
        <v>9</v>
      </c>
    </row>
    <row r="9" spans="1:10" x14ac:dyDescent="0.25">
      <c r="E9" s="8"/>
      <c r="F9" s="5"/>
      <c r="H9" s="6"/>
      <c r="I9" s="8"/>
      <c r="J9" s="5"/>
    </row>
    <row r="10" spans="1:10" x14ac:dyDescent="0.25">
      <c r="E10" s="8"/>
      <c r="F10" s="5"/>
      <c r="H10" s="6"/>
      <c r="I10" s="8"/>
      <c r="J10" s="5"/>
    </row>
    <row r="11" spans="1:10" x14ac:dyDescent="0.25">
      <c r="E11" s="9"/>
      <c r="F11" s="10"/>
      <c r="H11" s="6"/>
      <c r="I11" s="9"/>
      <c r="J11" s="10"/>
    </row>
    <row r="14" spans="1:10" ht="47.25" x14ac:dyDescent="0.25">
      <c r="A14" s="3" t="s">
        <v>0</v>
      </c>
      <c r="B14" s="3" t="s">
        <v>18</v>
      </c>
      <c r="C14" s="3" t="s">
        <v>19</v>
      </c>
      <c r="D14" s="7" t="s">
        <v>20</v>
      </c>
      <c r="E14" s="3" t="s">
        <v>0</v>
      </c>
    </row>
    <row r="15" spans="1:10" x14ac:dyDescent="0.25">
      <c r="A15" s="1" t="s">
        <v>1</v>
      </c>
      <c r="B15" s="5">
        <v>45</v>
      </c>
      <c r="C15" s="5">
        <v>71</v>
      </c>
      <c r="E15" s="8"/>
    </row>
    <row r="16" spans="1:10" x14ac:dyDescent="0.25">
      <c r="A16" s="1" t="s">
        <v>2</v>
      </c>
      <c r="B16" s="5">
        <v>71</v>
      </c>
      <c r="C16" s="5">
        <v>53</v>
      </c>
      <c r="E16" s="8"/>
    </row>
    <row r="17" spans="1:5" x14ac:dyDescent="0.25">
      <c r="A17" s="1" t="s">
        <v>3</v>
      </c>
      <c r="B17" s="5">
        <v>62</v>
      </c>
      <c r="C17" s="5">
        <v>78</v>
      </c>
    </row>
    <row r="18" spans="1:5" x14ac:dyDescent="0.25">
      <c r="A18" s="1" t="s">
        <v>4</v>
      </c>
      <c r="B18" s="5">
        <v>57</v>
      </c>
      <c r="C18" s="5">
        <v>106</v>
      </c>
    </row>
    <row r="19" spans="1:5" ht="47.25" x14ac:dyDescent="0.25">
      <c r="A19" s="1" t="s">
        <v>7</v>
      </c>
      <c r="B19" s="5">
        <v>102</v>
      </c>
      <c r="C19" s="5">
        <v>41</v>
      </c>
      <c r="D19" s="7" t="s">
        <v>21</v>
      </c>
      <c r="E19" s="3" t="s">
        <v>0</v>
      </c>
    </row>
    <row r="20" spans="1:5" x14ac:dyDescent="0.25">
      <c r="A20" s="1" t="s">
        <v>5</v>
      </c>
      <c r="B20" s="5">
        <v>31</v>
      </c>
      <c r="C20" s="5">
        <v>59</v>
      </c>
      <c r="E20" s="8"/>
    </row>
    <row r="21" spans="1:5" x14ac:dyDescent="0.25">
      <c r="A21" s="1" t="s">
        <v>6</v>
      </c>
      <c r="B21" s="5">
        <v>66</v>
      </c>
      <c r="C21" s="5">
        <v>61</v>
      </c>
    </row>
    <row r="24" spans="1:5" ht="63" x14ac:dyDescent="0.25">
      <c r="A24" s="3" t="s">
        <v>0</v>
      </c>
      <c r="B24" s="3" t="s">
        <v>18</v>
      </c>
      <c r="C24" s="3" t="s">
        <v>19</v>
      </c>
      <c r="D24" s="7" t="s">
        <v>22</v>
      </c>
      <c r="E24" s="3" t="s">
        <v>0</v>
      </c>
    </row>
    <row r="25" spans="1:5" x14ac:dyDescent="0.25">
      <c r="A25" s="1" t="s">
        <v>1</v>
      </c>
      <c r="B25" s="5">
        <v>45</v>
      </c>
      <c r="C25" s="5">
        <v>71</v>
      </c>
      <c r="E25" s="8"/>
    </row>
    <row r="26" spans="1:5" x14ac:dyDescent="0.25">
      <c r="A26" s="1" t="s">
        <v>2</v>
      </c>
      <c r="B26" s="5">
        <v>71</v>
      </c>
      <c r="C26" s="5">
        <v>53</v>
      </c>
      <c r="E26" s="8"/>
    </row>
    <row r="27" spans="1:5" x14ac:dyDescent="0.25">
      <c r="A27" s="1" t="s">
        <v>3</v>
      </c>
      <c r="B27" s="5">
        <v>62</v>
      </c>
      <c r="C27" s="5">
        <v>78</v>
      </c>
    </row>
    <row r="28" spans="1:5" x14ac:dyDescent="0.25">
      <c r="A28" s="1" t="s">
        <v>4</v>
      </c>
      <c r="B28" s="5">
        <v>57</v>
      </c>
      <c r="C28" s="5">
        <v>106</v>
      </c>
    </row>
    <row r="29" spans="1:5" x14ac:dyDescent="0.25">
      <c r="A29" s="1" t="s">
        <v>7</v>
      </c>
      <c r="B29" s="5">
        <v>102</v>
      </c>
      <c r="C29" s="5">
        <v>41</v>
      </c>
      <c r="D29"/>
    </row>
    <row r="30" spans="1:5" x14ac:dyDescent="0.25">
      <c r="A30" s="1" t="s">
        <v>5</v>
      </c>
      <c r="B30" s="5">
        <v>31</v>
      </c>
      <c r="C30" s="5">
        <v>59</v>
      </c>
      <c r="D30"/>
    </row>
    <row r="31" spans="1:5" x14ac:dyDescent="0.25">
      <c r="A31" s="1" t="s">
        <v>6</v>
      </c>
      <c r="B31" s="5">
        <v>66</v>
      </c>
      <c r="C31" s="5">
        <v>61</v>
      </c>
      <c r="D3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4E54-FC59-4728-BF6B-BCF09C50C9FA}">
  <dimension ref="A1:J31"/>
  <sheetViews>
    <sheetView topLeftCell="A16" workbookViewId="0">
      <selection activeCell="E20" sqref="E20"/>
    </sheetView>
  </sheetViews>
  <sheetFormatPr baseColWidth="10" defaultRowHeight="15" x14ac:dyDescent="0.25"/>
  <cols>
    <col min="1" max="1" width="14.42578125" customWidth="1"/>
    <col min="4" max="4" width="26.85546875" style="6" customWidth="1"/>
    <col min="5" max="5" width="21.5703125" bestFit="1" customWidth="1"/>
    <col min="8" max="8" width="30.5703125" customWidth="1"/>
  </cols>
  <sheetData>
    <row r="1" spans="1:10" ht="47.25" x14ac:dyDescent="0.25">
      <c r="A1" s="3" t="s">
        <v>0</v>
      </c>
      <c r="B1" s="3" t="s">
        <v>9</v>
      </c>
      <c r="D1" s="7" t="s">
        <v>14</v>
      </c>
      <c r="E1" s="3" t="s">
        <v>0</v>
      </c>
      <c r="F1" s="3" t="s">
        <v>9</v>
      </c>
      <c r="H1" s="7" t="s">
        <v>16</v>
      </c>
      <c r="I1" s="3" t="s">
        <v>0</v>
      </c>
      <c r="J1" s="3" t="s">
        <v>9</v>
      </c>
    </row>
    <row r="2" spans="1:10" x14ac:dyDescent="0.25">
      <c r="A2" s="1" t="s">
        <v>1</v>
      </c>
      <c r="B2" s="5">
        <v>45</v>
      </c>
      <c r="E2" s="8" t="str" cm="1">
        <f t="array" ref="E2:F4">_xlfn._xlws.FILTER(A2:B8,B2:B8&gt;=65)</f>
        <v>France</v>
      </c>
      <c r="F2" s="5">
        <v>71</v>
      </c>
      <c r="H2" s="6"/>
      <c r="I2" s="8" t="str" cm="1">
        <f t="array" ref="I2:J4">_xlfn._xlws.SORT(_xlfn._xlws.FILTER(A2:B8,B2:B8&gt;=65))</f>
        <v>Belgique</v>
      </c>
      <c r="J2" s="5">
        <v>66</v>
      </c>
    </row>
    <row r="3" spans="1:10" x14ac:dyDescent="0.25">
      <c r="A3" s="1" t="s">
        <v>2</v>
      </c>
      <c r="B3" s="5">
        <v>71</v>
      </c>
      <c r="E3" s="8" t="str">
        <v>Luxembourg</v>
      </c>
      <c r="F3" s="5">
        <v>102</v>
      </c>
      <c r="H3" s="6"/>
      <c r="I3" s="8" t="str">
        <v>France</v>
      </c>
      <c r="J3" s="5">
        <v>71</v>
      </c>
    </row>
    <row r="4" spans="1:10" x14ac:dyDescent="0.25">
      <c r="A4" s="1" t="s">
        <v>3</v>
      </c>
      <c r="B4" s="5">
        <v>62</v>
      </c>
      <c r="E4" s="8" t="str">
        <v>Belgique</v>
      </c>
      <c r="F4" s="5">
        <v>66</v>
      </c>
      <c r="H4" s="6"/>
      <c r="I4" s="8" t="str">
        <v>Luxembourg</v>
      </c>
      <c r="J4" s="5">
        <v>102</v>
      </c>
    </row>
    <row r="5" spans="1:10" x14ac:dyDescent="0.25">
      <c r="A5" s="1" t="s">
        <v>4</v>
      </c>
      <c r="B5" s="5">
        <v>57</v>
      </c>
    </row>
    <row r="6" spans="1:10" x14ac:dyDescent="0.25">
      <c r="A6" s="1" t="s">
        <v>7</v>
      </c>
      <c r="B6" s="5">
        <v>102</v>
      </c>
    </row>
    <row r="7" spans="1:10" x14ac:dyDescent="0.25">
      <c r="A7" s="1" t="s">
        <v>5</v>
      </c>
      <c r="B7" s="5">
        <v>31</v>
      </c>
    </row>
    <row r="8" spans="1:10" ht="31.5" x14ac:dyDescent="0.25">
      <c r="A8" s="1" t="s">
        <v>6</v>
      </c>
      <c r="B8" s="5">
        <v>66</v>
      </c>
      <c r="D8" s="7" t="s">
        <v>15</v>
      </c>
      <c r="E8" s="3" t="s">
        <v>0</v>
      </c>
      <c r="F8" s="3" t="s">
        <v>9</v>
      </c>
      <c r="H8" s="7" t="s">
        <v>17</v>
      </c>
      <c r="I8" s="3" t="s">
        <v>0</v>
      </c>
      <c r="J8" s="3" t="s">
        <v>9</v>
      </c>
    </row>
    <row r="9" spans="1:10" x14ac:dyDescent="0.25">
      <c r="E9" s="8" t="str" cm="1">
        <f t="array" ref="E9:F10">_xlfn._xlws.FILTER(A2:B8,B2:B8&lt;50)</f>
        <v>Espagne</v>
      </c>
      <c r="F9" s="5">
        <v>45</v>
      </c>
      <c r="H9" s="6"/>
      <c r="I9" s="8" t="str" cm="1">
        <f t="array" ref="I9:J10">_xlfn._xlws.SORT(_xlfn._xlws.FILTER(A2:B8,B2:B8&lt;50))</f>
        <v>Espagne</v>
      </c>
      <c r="J9" s="5">
        <v>45</v>
      </c>
    </row>
    <row r="10" spans="1:10" x14ac:dyDescent="0.25">
      <c r="E10" s="8" t="str">
        <v>Italie</v>
      </c>
      <c r="F10" s="5">
        <v>31</v>
      </c>
      <c r="H10" s="6"/>
      <c r="I10" s="8" t="str">
        <v>Italie</v>
      </c>
      <c r="J10" s="5">
        <v>31</v>
      </c>
    </row>
    <row r="11" spans="1:10" x14ac:dyDescent="0.25">
      <c r="E11" s="9"/>
      <c r="F11" s="10"/>
      <c r="H11" s="6"/>
      <c r="I11" s="9"/>
      <c r="J11" s="10"/>
    </row>
    <row r="14" spans="1:10" ht="47.25" x14ac:dyDescent="0.25">
      <c r="A14" s="3" t="s">
        <v>0</v>
      </c>
      <c r="B14" s="3" t="s">
        <v>18</v>
      </c>
      <c r="C14" s="3" t="s">
        <v>19</v>
      </c>
      <c r="D14" s="7" t="s">
        <v>20</v>
      </c>
      <c r="E14" s="3" t="s">
        <v>0</v>
      </c>
    </row>
    <row r="15" spans="1:10" x14ac:dyDescent="0.25">
      <c r="A15" s="1" t="s">
        <v>1</v>
      </c>
      <c r="B15" s="5">
        <v>45</v>
      </c>
      <c r="C15" s="5">
        <v>71</v>
      </c>
      <c r="E15" s="8" t="str" cm="1">
        <f t="array" ref="E15:E16">_xlfn._xlws.FILTER(A15:A21,(B15:B21&gt;=60)*(C15:C21&gt;=60))</f>
        <v>Suisse</v>
      </c>
    </row>
    <row r="16" spans="1:10" x14ac:dyDescent="0.25">
      <c r="A16" s="1" t="s">
        <v>2</v>
      </c>
      <c r="B16" s="5">
        <v>71</v>
      </c>
      <c r="C16" s="5">
        <v>53</v>
      </c>
      <c r="E16" s="8" t="str">
        <v>Belgique</v>
      </c>
    </row>
    <row r="17" spans="1:5" x14ac:dyDescent="0.25">
      <c r="A17" s="1" t="s">
        <v>3</v>
      </c>
      <c r="B17" s="5">
        <v>62</v>
      </c>
      <c r="C17" s="5">
        <v>78</v>
      </c>
    </row>
    <row r="18" spans="1:5" x14ac:dyDescent="0.25">
      <c r="A18" s="1" t="s">
        <v>4</v>
      </c>
      <c r="B18" s="5">
        <v>57</v>
      </c>
      <c r="C18" s="5">
        <v>106</v>
      </c>
    </row>
    <row r="19" spans="1:5" ht="47.25" x14ac:dyDescent="0.25">
      <c r="A19" s="1" t="s">
        <v>7</v>
      </c>
      <c r="B19" s="5">
        <v>102</v>
      </c>
      <c r="C19" s="5">
        <v>41</v>
      </c>
      <c r="D19" s="7" t="s">
        <v>21</v>
      </c>
      <c r="E19" s="3" t="s">
        <v>0</v>
      </c>
    </row>
    <row r="20" spans="1:5" x14ac:dyDescent="0.25">
      <c r="A20" s="1" t="s">
        <v>5</v>
      </c>
      <c r="B20" s="5">
        <v>31</v>
      </c>
      <c r="C20" s="5">
        <v>59</v>
      </c>
      <c r="E20" s="8" t="str" cm="1">
        <f t="array" ref="E20">_xlfn._xlws.FILTER(A15:A21,(B15:B21&lt;50)*(C15:C21&lt;50),"pas de correspondance")</f>
        <v>pas de correspondance</v>
      </c>
    </row>
    <row r="21" spans="1:5" x14ac:dyDescent="0.25">
      <c r="A21" s="1" t="s">
        <v>6</v>
      </c>
      <c r="B21" s="5">
        <v>66</v>
      </c>
      <c r="C21" s="5">
        <v>61</v>
      </c>
    </row>
    <row r="24" spans="1:5" ht="63" x14ac:dyDescent="0.25">
      <c r="A24" s="3" t="s">
        <v>0</v>
      </c>
      <c r="B24" s="3" t="s">
        <v>18</v>
      </c>
      <c r="C24" s="3" t="s">
        <v>19</v>
      </c>
      <c r="D24" s="7" t="s">
        <v>22</v>
      </c>
      <c r="E24" s="3" t="s">
        <v>0</v>
      </c>
    </row>
    <row r="25" spans="1:5" x14ac:dyDescent="0.25">
      <c r="A25" s="1" t="s">
        <v>1</v>
      </c>
      <c r="B25" s="5">
        <v>45</v>
      </c>
      <c r="C25" s="5">
        <v>71</v>
      </c>
      <c r="E25" s="8" t="str" cm="1">
        <f t="array" ref="E25:E26">_xlfn._xlws.FILTER(A25:A31,(B25:B31&gt;100)+(C25:C31&gt;100),"pas de correspondance")</f>
        <v>Portugal</v>
      </c>
    </row>
    <row r="26" spans="1:5" x14ac:dyDescent="0.25">
      <c r="A26" s="1" t="s">
        <v>2</v>
      </c>
      <c r="B26" s="5">
        <v>71</v>
      </c>
      <c r="C26" s="5">
        <v>53</v>
      </c>
      <c r="E26" s="8" t="str">
        <v>Luxembourg</v>
      </c>
    </row>
    <row r="27" spans="1:5" x14ac:dyDescent="0.25">
      <c r="A27" s="1" t="s">
        <v>3</v>
      </c>
      <c r="B27" s="5">
        <v>62</v>
      </c>
      <c r="C27" s="5">
        <v>78</v>
      </c>
    </row>
    <row r="28" spans="1:5" x14ac:dyDescent="0.25">
      <c r="A28" s="1" t="s">
        <v>4</v>
      </c>
      <c r="B28" s="5">
        <v>57</v>
      </c>
      <c r="C28" s="5">
        <v>106</v>
      </c>
    </row>
    <row r="29" spans="1:5" x14ac:dyDescent="0.25">
      <c r="A29" s="1" t="s">
        <v>7</v>
      </c>
      <c r="B29" s="5">
        <v>102</v>
      </c>
      <c r="C29" s="5">
        <v>41</v>
      </c>
      <c r="D29"/>
    </row>
    <row r="30" spans="1:5" x14ac:dyDescent="0.25">
      <c r="A30" s="1" t="s">
        <v>5</v>
      </c>
      <c r="B30" s="5">
        <v>31</v>
      </c>
      <c r="C30" s="5">
        <v>59</v>
      </c>
      <c r="D30"/>
    </row>
    <row r="31" spans="1:5" x14ac:dyDescent="0.25">
      <c r="A31" s="1" t="s">
        <v>6</v>
      </c>
      <c r="B31" s="5">
        <v>66</v>
      </c>
      <c r="C31" s="5">
        <v>61</v>
      </c>
      <c r="D3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4CED0-3A2D-44DF-A5AC-E1E3F07C742E}">
  <dimension ref="A1:O52"/>
  <sheetViews>
    <sheetView zoomScale="85" zoomScaleNormal="85" workbookViewId="0">
      <selection activeCell="F23" sqref="F23"/>
    </sheetView>
  </sheetViews>
  <sheetFormatPr baseColWidth="10" defaultRowHeight="15" x14ac:dyDescent="0.25"/>
  <cols>
    <col min="3" max="3" width="17.5703125" bestFit="1" customWidth="1"/>
    <col min="5" max="5" width="19.5703125" bestFit="1" customWidth="1"/>
    <col min="7" max="7" width="25.85546875" bestFit="1" customWidth="1"/>
    <col min="10" max="10" width="20.7109375" bestFit="1" customWidth="1"/>
    <col min="12" max="12" width="19.5703125" bestFit="1" customWidth="1"/>
  </cols>
  <sheetData>
    <row r="1" spans="1:15" x14ac:dyDescent="0.25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  <c r="G1" s="11" t="s">
        <v>49</v>
      </c>
      <c r="H1" s="8"/>
      <c r="J1" s="12" t="s">
        <v>59</v>
      </c>
      <c r="K1" s="8"/>
    </row>
    <row r="2" spans="1:15" x14ac:dyDescent="0.25">
      <c r="A2" t="s">
        <v>28</v>
      </c>
      <c r="B2" t="s">
        <v>29</v>
      </c>
      <c r="C2">
        <v>85</v>
      </c>
      <c r="D2">
        <v>5.2</v>
      </c>
      <c r="E2">
        <v>442</v>
      </c>
      <c r="H2" s="8"/>
      <c r="J2" s="12" t="s">
        <v>60</v>
      </c>
      <c r="K2" s="8"/>
    </row>
    <row r="3" spans="1:15" x14ac:dyDescent="0.25">
      <c r="A3" t="s">
        <v>30</v>
      </c>
      <c r="B3" t="s">
        <v>31</v>
      </c>
      <c r="C3">
        <v>78</v>
      </c>
      <c r="D3">
        <v>4.8</v>
      </c>
      <c r="E3">
        <v>374.4</v>
      </c>
      <c r="H3" s="8"/>
      <c r="K3" s="8"/>
    </row>
    <row r="4" spans="1:15" x14ac:dyDescent="0.25">
      <c r="A4" t="s">
        <v>32</v>
      </c>
      <c r="B4" t="s">
        <v>33</v>
      </c>
      <c r="C4">
        <v>95</v>
      </c>
      <c r="D4">
        <v>3.6</v>
      </c>
      <c r="E4">
        <v>342</v>
      </c>
      <c r="H4" s="8"/>
      <c r="K4" s="8"/>
    </row>
    <row r="5" spans="1:15" x14ac:dyDescent="0.25">
      <c r="A5" t="s">
        <v>34</v>
      </c>
      <c r="B5" t="s">
        <v>35</v>
      </c>
      <c r="C5">
        <v>70</v>
      </c>
      <c r="D5">
        <v>4.2</v>
      </c>
      <c r="E5">
        <v>294</v>
      </c>
      <c r="H5" s="8"/>
      <c r="K5" s="8"/>
    </row>
    <row r="6" spans="1:15" x14ac:dyDescent="0.25">
      <c r="A6" t="s">
        <v>36</v>
      </c>
      <c r="B6" t="s">
        <v>37</v>
      </c>
      <c r="C6">
        <v>88</v>
      </c>
      <c r="D6">
        <v>5</v>
      </c>
      <c r="E6">
        <v>440</v>
      </c>
      <c r="H6" s="8"/>
      <c r="K6" s="8"/>
    </row>
    <row r="7" spans="1:15" x14ac:dyDescent="0.25">
      <c r="A7" t="s">
        <v>38</v>
      </c>
      <c r="B7" t="s">
        <v>39</v>
      </c>
      <c r="C7">
        <v>76</v>
      </c>
      <c r="D7">
        <v>3.9</v>
      </c>
      <c r="E7">
        <v>296.39999999999998</v>
      </c>
    </row>
    <row r="8" spans="1:15" x14ac:dyDescent="0.25">
      <c r="A8" t="s">
        <v>40</v>
      </c>
      <c r="B8" t="s">
        <v>33</v>
      </c>
      <c r="C8">
        <v>102</v>
      </c>
      <c r="D8">
        <v>4.5</v>
      </c>
      <c r="E8">
        <v>459</v>
      </c>
    </row>
    <row r="9" spans="1:15" x14ac:dyDescent="0.25">
      <c r="A9" t="s">
        <v>41</v>
      </c>
      <c r="B9" t="s">
        <v>31</v>
      </c>
      <c r="C9">
        <v>82</v>
      </c>
      <c r="D9">
        <v>3.8</v>
      </c>
      <c r="E9">
        <v>311.60000000000002</v>
      </c>
      <c r="G9" s="12" t="s">
        <v>61</v>
      </c>
      <c r="H9" s="8"/>
      <c r="I9" s="8"/>
      <c r="J9" s="8"/>
      <c r="L9" s="12" t="s">
        <v>61</v>
      </c>
      <c r="M9" s="8"/>
      <c r="N9" s="8"/>
      <c r="O9" s="8"/>
    </row>
    <row r="10" spans="1:15" x14ac:dyDescent="0.25">
      <c r="A10" t="s">
        <v>42</v>
      </c>
      <c r="B10" t="s">
        <v>29</v>
      </c>
      <c r="C10">
        <v>90</v>
      </c>
      <c r="D10">
        <v>4.5999999999999996</v>
      </c>
      <c r="E10">
        <v>413.99999999999989</v>
      </c>
      <c r="G10" s="12" t="s">
        <v>62</v>
      </c>
      <c r="H10" s="8"/>
      <c r="I10" s="8"/>
      <c r="J10" s="8"/>
      <c r="L10" s="12" t="s">
        <v>62</v>
      </c>
      <c r="M10" s="8"/>
      <c r="N10" s="8"/>
      <c r="O10" s="8"/>
    </row>
    <row r="11" spans="1:15" x14ac:dyDescent="0.25">
      <c r="A11" t="s">
        <v>43</v>
      </c>
      <c r="B11" t="s">
        <v>33</v>
      </c>
      <c r="C11">
        <v>98</v>
      </c>
      <c r="D11">
        <v>5.0999999999999996</v>
      </c>
      <c r="E11">
        <v>499.8</v>
      </c>
      <c r="G11" s="12" t="s">
        <v>63</v>
      </c>
      <c r="H11" s="8"/>
      <c r="I11" s="8"/>
      <c r="J11" s="8"/>
      <c r="L11" s="12" t="s">
        <v>64</v>
      </c>
      <c r="M11" s="8"/>
      <c r="N11" s="8"/>
      <c r="O11" s="8"/>
    </row>
    <row r="12" spans="1:15" x14ac:dyDescent="0.25">
      <c r="A12" t="s">
        <v>44</v>
      </c>
      <c r="B12" t="s">
        <v>35</v>
      </c>
      <c r="C12">
        <v>72</v>
      </c>
      <c r="D12">
        <v>3.4</v>
      </c>
      <c r="E12">
        <v>244.8</v>
      </c>
      <c r="H12" s="8"/>
      <c r="I12" s="8"/>
      <c r="J12" s="8"/>
      <c r="M12" s="8"/>
      <c r="N12" s="8"/>
      <c r="O12" s="8"/>
    </row>
    <row r="13" spans="1:15" x14ac:dyDescent="0.25">
      <c r="A13" t="s">
        <v>45</v>
      </c>
      <c r="B13" t="s">
        <v>31</v>
      </c>
      <c r="C13">
        <v>80</v>
      </c>
      <c r="D13">
        <v>4.3</v>
      </c>
      <c r="E13">
        <v>344</v>
      </c>
      <c r="H13" s="8"/>
      <c r="I13" s="8"/>
      <c r="J13" s="8"/>
      <c r="M13" s="8"/>
      <c r="N13" s="8"/>
      <c r="O13" s="8"/>
    </row>
    <row r="14" spans="1:15" x14ac:dyDescent="0.25">
      <c r="A14" t="s">
        <v>46</v>
      </c>
      <c r="B14" t="s">
        <v>39</v>
      </c>
      <c r="C14">
        <v>74</v>
      </c>
      <c r="D14">
        <v>3.5</v>
      </c>
      <c r="E14">
        <v>259</v>
      </c>
      <c r="H14" s="8"/>
      <c r="I14" s="8"/>
      <c r="J14" s="8"/>
      <c r="M14" s="8"/>
      <c r="N14" s="8"/>
      <c r="O14" s="8"/>
    </row>
    <row r="15" spans="1:15" x14ac:dyDescent="0.25">
      <c r="A15" t="s">
        <v>47</v>
      </c>
      <c r="B15" t="s">
        <v>37</v>
      </c>
      <c r="C15">
        <v>87</v>
      </c>
      <c r="D15">
        <v>4.9000000000000004</v>
      </c>
      <c r="E15">
        <v>426.3</v>
      </c>
      <c r="H15" s="8"/>
      <c r="I15" s="8"/>
      <c r="J15" s="8"/>
      <c r="M15" s="8"/>
      <c r="N15" s="8"/>
      <c r="O15" s="8"/>
    </row>
    <row r="16" spans="1:15" x14ac:dyDescent="0.25">
      <c r="A16" t="s">
        <v>48</v>
      </c>
      <c r="B16" t="s">
        <v>33</v>
      </c>
      <c r="C16">
        <v>99</v>
      </c>
      <c r="D16">
        <v>4.0999999999999996</v>
      </c>
      <c r="E16">
        <v>405.9</v>
      </c>
      <c r="H16" s="8"/>
      <c r="I16" s="8"/>
      <c r="J16" s="8"/>
      <c r="M16" s="8"/>
      <c r="N16" s="8"/>
      <c r="O16" s="8"/>
    </row>
    <row r="17" spans="7:15" x14ac:dyDescent="0.25">
      <c r="H17" s="8"/>
      <c r="I17" s="8"/>
      <c r="J17" s="8"/>
      <c r="M17" s="8"/>
      <c r="N17" s="8"/>
      <c r="O17" s="8"/>
    </row>
    <row r="18" spans="7:15" x14ac:dyDescent="0.25">
      <c r="H18" s="8"/>
      <c r="I18" s="8"/>
      <c r="J18" s="8"/>
      <c r="M18" s="8"/>
      <c r="N18" s="8"/>
      <c r="O18" s="8"/>
    </row>
    <row r="19" spans="7:15" x14ac:dyDescent="0.25">
      <c r="H19" s="8"/>
      <c r="I19" s="8"/>
      <c r="J19" s="8"/>
      <c r="M19" s="8"/>
      <c r="N19" s="8"/>
      <c r="O19" s="8"/>
    </row>
    <row r="20" spans="7:15" x14ac:dyDescent="0.25">
      <c r="H20" s="8"/>
      <c r="I20" s="8"/>
      <c r="J20" s="8"/>
      <c r="M20" s="8"/>
      <c r="N20" s="8"/>
      <c r="O20" s="8"/>
    </row>
    <row r="21" spans="7:15" x14ac:dyDescent="0.25">
      <c r="H21" s="8"/>
      <c r="I21" s="8"/>
      <c r="J21" s="8"/>
      <c r="M21" s="8"/>
      <c r="N21" s="8"/>
      <c r="O21" s="8"/>
    </row>
    <row r="22" spans="7:15" x14ac:dyDescent="0.25">
      <c r="H22" s="8"/>
      <c r="I22" s="8"/>
      <c r="J22" s="8"/>
      <c r="M22" s="8"/>
      <c r="N22" s="8"/>
      <c r="O22" s="8"/>
    </row>
    <row r="23" spans="7:15" x14ac:dyDescent="0.25">
      <c r="H23" s="8"/>
      <c r="I23" s="8"/>
      <c r="J23" s="8"/>
      <c r="M23" s="8"/>
      <c r="N23" s="8"/>
      <c r="O23" s="8"/>
    </row>
    <row r="26" spans="7:15" x14ac:dyDescent="0.25">
      <c r="G26" s="12" t="s">
        <v>57</v>
      </c>
      <c r="H26" s="13" t="s">
        <v>23</v>
      </c>
      <c r="I26" s="13" t="s">
        <v>24</v>
      </c>
      <c r="J26" s="13" t="s">
        <v>25</v>
      </c>
      <c r="K26" s="13" t="s">
        <v>26</v>
      </c>
      <c r="L26" s="13" t="s">
        <v>27</v>
      </c>
    </row>
    <row r="27" spans="7:15" x14ac:dyDescent="0.25">
      <c r="G27" s="12" t="s">
        <v>58</v>
      </c>
      <c r="H27" s="8"/>
      <c r="I27" s="8"/>
      <c r="J27" s="8"/>
      <c r="K27" s="8"/>
      <c r="L27" s="8"/>
    </row>
    <row r="28" spans="7:15" x14ac:dyDescent="0.25">
      <c r="H28" s="8"/>
      <c r="I28" s="8"/>
      <c r="J28" s="8"/>
      <c r="K28" s="8"/>
      <c r="L28" s="8"/>
    </row>
    <row r="29" spans="7:15" x14ac:dyDescent="0.25">
      <c r="H29" s="8"/>
      <c r="I29" s="8"/>
      <c r="J29" s="8"/>
      <c r="K29" s="8"/>
      <c r="L29" s="8"/>
    </row>
    <row r="30" spans="7:15" x14ac:dyDescent="0.25">
      <c r="H30" s="8"/>
      <c r="I30" s="8"/>
      <c r="J30" s="8"/>
      <c r="K30" s="8"/>
      <c r="L30" s="8"/>
    </row>
    <row r="32" spans="7:15" x14ac:dyDescent="0.25">
      <c r="G32" s="12" t="s">
        <v>57</v>
      </c>
      <c r="H32" s="13" t="s">
        <v>23</v>
      </c>
      <c r="I32" s="13" t="s">
        <v>24</v>
      </c>
      <c r="J32" s="13" t="s">
        <v>25</v>
      </c>
      <c r="K32" s="13" t="s">
        <v>26</v>
      </c>
      <c r="L32" s="13" t="s">
        <v>27</v>
      </c>
    </row>
    <row r="33" spans="7:12" x14ac:dyDescent="0.25">
      <c r="G33" s="12" t="s">
        <v>66</v>
      </c>
      <c r="H33" s="8"/>
      <c r="I33" s="8"/>
      <c r="J33" s="8"/>
      <c r="K33" s="8"/>
      <c r="L33" s="8"/>
    </row>
    <row r="34" spans="7:12" x14ac:dyDescent="0.25">
      <c r="G34" s="12" t="s">
        <v>65</v>
      </c>
    </row>
    <row r="36" spans="7:12" x14ac:dyDescent="0.25">
      <c r="G36" s="12" t="s">
        <v>57</v>
      </c>
      <c r="H36" s="13" t="s">
        <v>23</v>
      </c>
      <c r="I36" s="13" t="s">
        <v>24</v>
      </c>
      <c r="J36" s="13" t="s">
        <v>25</v>
      </c>
      <c r="K36" s="13" t="s">
        <v>26</v>
      </c>
      <c r="L36" s="13" t="s">
        <v>27</v>
      </c>
    </row>
    <row r="37" spans="7:12" x14ac:dyDescent="0.25">
      <c r="G37" s="12" t="s">
        <v>68</v>
      </c>
      <c r="H37" s="8"/>
      <c r="I37" s="8"/>
      <c r="J37" s="8"/>
      <c r="K37" s="8"/>
      <c r="L37" s="8"/>
    </row>
    <row r="38" spans="7:12" x14ac:dyDescent="0.25">
      <c r="G38" s="12" t="s">
        <v>67</v>
      </c>
      <c r="H38" s="8"/>
      <c r="I38" s="8"/>
      <c r="J38" s="8"/>
      <c r="K38" s="8"/>
      <c r="L38" s="8"/>
    </row>
    <row r="41" spans="7:12" x14ac:dyDescent="0.25">
      <c r="G41" s="12" t="s">
        <v>57</v>
      </c>
      <c r="H41" s="13" t="s">
        <v>23</v>
      </c>
      <c r="I41" s="13" t="s">
        <v>24</v>
      </c>
      <c r="J41" s="13" t="s">
        <v>25</v>
      </c>
      <c r="K41" s="13" t="s">
        <v>26</v>
      </c>
      <c r="L41" s="13" t="s">
        <v>27</v>
      </c>
    </row>
    <row r="42" spans="7:12" x14ac:dyDescent="0.25">
      <c r="G42" s="12" t="s">
        <v>69</v>
      </c>
      <c r="H42" s="8"/>
      <c r="I42" s="8"/>
      <c r="J42" s="8"/>
      <c r="K42" s="8"/>
      <c r="L42" s="8"/>
    </row>
    <row r="43" spans="7:12" x14ac:dyDescent="0.25">
      <c r="G43" s="12" t="s">
        <v>70</v>
      </c>
      <c r="H43" s="8"/>
      <c r="I43" s="8"/>
      <c r="J43" s="8"/>
      <c r="K43" s="8"/>
      <c r="L43" s="8"/>
    </row>
    <row r="44" spans="7:12" x14ac:dyDescent="0.25">
      <c r="H44" s="8"/>
      <c r="I44" s="8"/>
      <c r="J44" s="8"/>
      <c r="K44" s="8"/>
      <c r="L44" s="8"/>
    </row>
    <row r="45" spans="7:12" x14ac:dyDescent="0.25">
      <c r="H45" s="8"/>
      <c r="I45" s="8"/>
      <c r="J45" s="8"/>
      <c r="K45" s="8"/>
      <c r="L45" s="8"/>
    </row>
    <row r="46" spans="7:12" x14ac:dyDescent="0.25">
      <c r="H46" s="8"/>
      <c r="I46" s="8"/>
      <c r="J46" s="8"/>
      <c r="K46" s="8"/>
      <c r="L46" s="8"/>
    </row>
    <row r="47" spans="7:12" x14ac:dyDescent="0.25">
      <c r="H47" s="8"/>
      <c r="I47" s="8"/>
      <c r="J47" s="8"/>
      <c r="K47" s="8"/>
      <c r="L47" s="8"/>
    </row>
    <row r="48" spans="7:12" x14ac:dyDescent="0.25">
      <c r="H48" s="8"/>
      <c r="I48" s="8"/>
      <c r="J48" s="8"/>
      <c r="K48" s="8"/>
      <c r="L48" s="8"/>
    </row>
    <row r="49" spans="8:12" x14ac:dyDescent="0.25">
      <c r="H49" s="8"/>
      <c r="I49" s="8"/>
      <c r="J49" s="8"/>
      <c r="K49" s="8"/>
      <c r="L49" s="8"/>
    </row>
    <row r="50" spans="8:12" x14ac:dyDescent="0.25">
      <c r="H50" s="8"/>
      <c r="I50" s="8"/>
      <c r="J50" s="8"/>
      <c r="K50" s="8"/>
      <c r="L50" s="8"/>
    </row>
    <row r="51" spans="8:12" x14ac:dyDescent="0.25">
      <c r="H51" s="8"/>
      <c r="I51" s="8"/>
      <c r="J51" s="8"/>
      <c r="K51" s="8"/>
      <c r="L51" s="8"/>
    </row>
    <row r="52" spans="8:12" x14ac:dyDescent="0.25">
      <c r="H52" s="8"/>
      <c r="I52" s="8"/>
      <c r="J52" s="8"/>
      <c r="K52" s="8"/>
      <c r="L52" s="8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1D421-42C6-4AA8-8E19-74ACC2506D9A}">
  <dimension ref="A1:O52"/>
  <sheetViews>
    <sheetView zoomScale="85" zoomScaleNormal="85" workbookViewId="0">
      <selection activeCell="J58" sqref="J58"/>
    </sheetView>
  </sheetViews>
  <sheetFormatPr baseColWidth="10" defaultRowHeight="15" x14ac:dyDescent="0.25"/>
  <cols>
    <col min="3" max="3" width="17.5703125" bestFit="1" customWidth="1"/>
    <col min="5" max="5" width="19.5703125" bestFit="1" customWidth="1"/>
    <col min="7" max="7" width="25.85546875" bestFit="1" customWidth="1"/>
    <col min="10" max="10" width="20.7109375" bestFit="1" customWidth="1"/>
    <col min="12" max="12" width="19.5703125" bestFit="1" customWidth="1"/>
  </cols>
  <sheetData>
    <row r="1" spans="1:15" x14ac:dyDescent="0.25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  <c r="G1" s="11" t="s">
        <v>49</v>
      </c>
      <c r="H1" s="8" t="str" cm="1">
        <f t="array" ref="H1:H6">_xlfn.UNIQUE(B2:B16)</f>
        <v>Blé tendre</v>
      </c>
      <c r="J1" s="12" t="s">
        <v>59</v>
      </c>
      <c r="K1" s="8" t="str" cm="1">
        <f t="array" ref="K1:K6">_xlfn._xlws.SORT(_xlfn.UNIQUE(B2:B16))</f>
        <v>Avoine</v>
      </c>
    </row>
    <row r="2" spans="1:15" x14ac:dyDescent="0.25">
      <c r="A2" t="s">
        <v>28</v>
      </c>
      <c r="B2" t="s">
        <v>29</v>
      </c>
      <c r="C2">
        <v>85</v>
      </c>
      <c r="D2">
        <v>5.2</v>
      </c>
      <c r="E2">
        <v>442</v>
      </c>
      <c r="H2" s="8" t="str">
        <v>Orge</v>
      </c>
      <c r="J2" s="12" t="s">
        <v>60</v>
      </c>
      <c r="K2" s="8" t="str">
        <v>Blé dur</v>
      </c>
    </row>
    <row r="3" spans="1:15" x14ac:dyDescent="0.25">
      <c r="A3" t="s">
        <v>30</v>
      </c>
      <c r="B3" t="s">
        <v>31</v>
      </c>
      <c r="C3">
        <v>78</v>
      </c>
      <c r="D3">
        <v>4.8</v>
      </c>
      <c r="E3">
        <v>374.4</v>
      </c>
      <c r="H3" s="8" t="str">
        <v>Maïs</v>
      </c>
      <c r="K3" s="8" t="str">
        <v>Blé tendre</v>
      </c>
    </row>
    <row r="4" spans="1:15" x14ac:dyDescent="0.25">
      <c r="A4" t="s">
        <v>32</v>
      </c>
      <c r="B4" t="s">
        <v>33</v>
      </c>
      <c r="C4">
        <v>95</v>
      </c>
      <c r="D4">
        <v>3.6</v>
      </c>
      <c r="E4">
        <v>342</v>
      </c>
      <c r="H4" s="8" t="str">
        <v>Avoine</v>
      </c>
      <c r="K4" s="8" t="str">
        <v>Maïs</v>
      </c>
    </row>
    <row r="5" spans="1:15" x14ac:dyDescent="0.25">
      <c r="A5" t="s">
        <v>34</v>
      </c>
      <c r="B5" t="s">
        <v>35</v>
      </c>
      <c r="C5">
        <v>70</v>
      </c>
      <c r="D5">
        <v>4.2</v>
      </c>
      <c r="E5">
        <v>294</v>
      </c>
      <c r="H5" s="8" t="str">
        <v>Blé dur</v>
      </c>
      <c r="K5" s="8" t="str">
        <v>Orge</v>
      </c>
    </row>
    <row r="6" spans="1:15" x14ac:dyDescent="0.25">
      <c r="A6" t="s">
        <v>36</v>
      </c>
      <c r="B6" t="s">
        <v>37</v>
      </c>
      <c r="C6">
        <v>88</v>
      </c>
      <c r="D6">
        <v>5</v>
      </c>
      <c r="E6">
        <v>440</v>
      </c>
      <c r="H6" s="8" t="str">
        <v>Seigle</v>
      </c>
      <c r="K6" s="8" t="str">
        <v>Seigle</v>
      </c>
    </row>
    <row r="7" spans="1:15" x14ac:dyDescent="0.25">
      <c r="A7" t="s">
        <v>38</v>
      </c>
      <c r="B7" t="s">
        <v>39</v>
      </c>
      <c r="C7">
        <v>76</v>
      </c>
      <c r="D7">
        <v>3.9</v>
      </c>
      <c r="E7">
        <v>296.39999999999998</v>
      </c>
    </row>
    <row r="8" spans="1:15" x14ac:dyDescent="0.25">
      <c r="A8" t="s">
        <v>40</v>
      </c>
      <c r="B8" t="s">
        <v>33</v>
      </c>
      <c r="C8">
        <v>102</v>
      </c>
      <c r="D8">
        <v>4.5</v>
      </c>
      <c r="E8">
        <v>459</v>
      </c>
    </row>
    <row r="9" spans="1:15" x14ac:dyDescent="0.25">
      <c r="A9" t="s">
        <v>41</v>
      </c>
      <c r="B9" t="s">
        <v>31</v>
      </c>
      <c r="C9">
        <v>82</v>
      </c>
      <c r="D9">
        <v>3.8</v>
      </c>
      <c r="E9">
        <v>311.60000000000002</v>
      </c>
      <c r="G9" s="12" t="s">
        <v>61</v>
      </c>
      <c r="H9" s="8" t="str" cm="1">
        <f t="array" ref="H9:J23">_xlfn._xlws.SORT(A2:C16,3)</f>
        <v>P04</v>
      </c>
      <c r="I9" s="8" t="str">
        <v>Avoine</v>
      </c>
      <c r="J9" s="8">
        <v>70</v>
      </c>
      <c r="L9" s="12" t="s">
        <v>61</v>
      </c>
      <c r="M9" s="8" t="str" cm="1">
        <f t="array" ref="M9:O23">_xlfn._xlws.SORT(A2:C16,3,-1)</f>
        <v>P07</v>
      </c>
      <c r="N9" s="8" t="str">
        <v>Maïs</v>
      </c>
      <c r="O9" s="8">
        <v>102</v>
      </c>
    </row>
    <row r="10" spans="1:15" x14ac:dyDescent="0.25">
      <c r="A10" t="s">
        <v>42</v>
      </c>
      <c r="B10" t="s">
        <v>29</v>
      </c>
      <c r="C10">
        <v>90</v>
      </c>
      <c r="D10">
        <v>4.5999999999999996</v>
      </c>
      <c r="E10">
        <v>413.99999999999989</v>
      </c>
      <c r="G10" s="12" t="s">
        <v>62</v>
      </c>
      <c r="H10" s="8" t="str">
        <v>P11</v>
      </c>
      <c r="I10" s="8" t="str">
        <v>Avoine</v>
      </c>
      <c r="J10" s="8">
        <v>72</v>
      </c>
      <c r="L10" s="12" t="s">
        <v>62</v>
      </c>
      <c r="M10" s="8" t="str">
        <v>P15</v>
      </c>
      <c r="N10" s="8" t="str">
        <v>Maïs</v>
      </c>
      <c r="O10" s="8">
        <v>99</v>
      </c>
    </row>
    <row r="11" spans="1:15" x14ac:dyDescent="0.25">
      <c r="A11" t="s">
        <v>43</v>
      </c>
      <c r="B11" t="s">
        <v>33</v>
      </c>
      <c r="C11">
        <v>98</v>
      </c>
      <c r="D11">
        <v>5.0999999999999996</v>
      </c>
      <c r="E11">
        <v>499.8</v>
      </c>
      <c r="G11" s="12" t="s">
        <v>63</v>
      </c>
      <c r="H11" s="8" t="str">
        <v>P13</v>
      </c>
      <c r="I11" s="8" t="str">
        <v>Seigle</v>
      </c>
      <c r="J11" s="8">
        <v>74</v>
      </c>
      <c r="L11" s="12" t="s">
        <v>64</v>
      </c>
      <c r="M11" s="8" t="str">
        <v>P10</v>
      </c>
      <c r="N11" s="8" t="str">
        <v>Maïs</v>
      </c>
      <c r="O11" s="8">
        <v>98</v>
      </c>
    </row>
    <row r="12" spans="1:15" x14ac:dyDescent="0.25">
      <c r="A12" t="s">
        <v>44</v>
      </c>
      <c r="B12" t="s">
        <v>35</v>
      </c>
      <c r="C12">
        <v>72</v>
      </c>
      <c r="D12">
        <v>3.4</v>
      </c>
      <c r="E12">
        <v>244.8</v>
      </c>
      <c r="H12" s="8" t="str">
        <v>P06</v>
      </c>
      <c r="I12" s="8" t="str">
        <v>Seigle</v>
      </c>
      <c r="J12" s="8">
        <v>76</v>
      </c>
      <c r="M12" s="8" t="str">
        <v>P03</v>
      </c>
      <c r="N12" s="8" t="str">
        <v>Maïs</v>
      </c>
      <c r="O12" s="8">
        <v>95</v>
      </c>
    </row>
    <row r="13" spans="1:15" x14ac:dyDescent="0.25">
      <c r="A13" t="s">
        <v>45</v>
      </c>
      <c r="B13" t="s">
        <v>31</v>
      </c>
      <c r="C13">
        <v>80</v>
      </c>
      <c r="D13">
        <v>4.3</v>
      </c>
      <c r="E13">
        <v>344</v>
      </c>
      <c r="H13" s="8" t="str">
        <v>P02</v>
      </c>
      <c r="I13" s="8" t="str">
        <v>Orge</v>
      </c>
      <c r="J13" s="8">
        <v>78</v>
      </c>
      <c r="M13" s="8" t="str">
        <v>P09</v>
      </c>
      <c r="N13" s="8" t="str">
        <v>Blé tendre</v>
      </c>
      <c r="O13" s="8">
        <v>90</v>
      </c>
    </row>
    <row r="14" spans="1:15" x14ac:dyDescent="0.25">
      <c r="A14" t="s">
        <v>46</v>
      </c>
      <c r="B14" t="s">
        <v>39</v>
      </c>
      <c r="C14">
        <v>74</v>
      </c>
      <c r="D14">
        <v>3.5</v>
      </c>
      <c r="E14">
        <v>259</v>
      </c>
      <c r="H14" s="8" t="str">
        <v>P12</v>
      </c>
      <c r="I14" s="8" t="str">
        <v>Orge</v>
      </c>
      <c r="J14" s="8">
        <v>80</v>
      </c>
      <c r="M14" s="8" t="str">
        <v>P05</v>
      </c>
      <c r="N14" s="8" t="str">
        <v>Blé dur</v>
      </c>
      <c r="O14" s="8">
        <v>88</v>
      </c>
    </row>
    <row r="15" spans="1:15" x14ac:dyDescent="0.25">
      <c r="A15" t="s">
        <v>47</v>
      </c>
      <c r="B15" t="s">
        <v>37</v>
      </c>
      <c r="C15">
        <v>87</v>
      </c>
      <c r="D15">
        <v>4.9000000000000004</v>
      </c>
      <c r="E15">
        <v>426.3</v>
      </c>
      <c r="H15" s="8" t="str">
        <v>P08</v>
      </c>
      <c r="I15" s="8" t="str">
        <v>Orge</v>
      </c>
      <c r="J15" s="8">
        <v>82</v>
      </c>
      <c r="M15" s="8" t="str">
        <v>P14</v>
      </c>
      <c r="N15" s="8" t="str">
        <v>Blé dur</v>
      </c>
      <c r="O15" s="8">
        <v>87</v>
      </c>
    </row>
    <row r="16" spans="1:15" x14ac:dyDescent="0.25">
      <c r="A16" t="s">
        <v>48</v>
      </c>
      <c r="B16" t="s">
        <v>33</v>
      </c>
      <c r="C16">
        <v>99</v>
      </c>
      <c r="D16">
        <v>4.0999999999999996</v>
      </c>
      <c r="E16">
        <v>405.9</v>
      </c>
      <c r="H16" s="8" t="str">
        <v>P01</v>
      </c>
      <c r="I16" s="8" t="str">
        <v>Blé tendre</v>
      </c>
      <c r="J16" s="8">
        <v>85</v>
      </c>
      <c r="M16" s="8" t="str">
        <v>P01</v>
      </c>
      <c r="N16" s="8" t="str">
        <v>Blé tendre</v>
      </c>
      <c r="O16" s="8">
        <v>85</v>
      </c>
    </row>
    <row r="17" spans="7:15" x14ac:dyDescent="0.25">
      <c r="H17" s="8" t="str">
        <v>P14</v>
      </c>
      <c r="I17" s="8" t="str">
        <v>Blé dur</v>
      </c>
      <c r="J17" s="8">
        <v>87</v>
      </c>
      <c r="M17" s="8" t="str">
        <v>P08</v>
      </c>
      <c r="N17" s="8" t="str">
        <v>Orge</v>
      </c>
      <c r="O17" s="8">
        <v>82</v>
      </c>
    </row>
    <row r="18" spans="7:15" x14ac:dyDescent="0.25">
      <c r="H18" s="8" t="str">
        <v>P05</v>
      </c>
      <c r="I18" s="8" t="str">
        <v>Blé dur</v>
      </c>
      <c r="J18" s="8">
        <v>88</v>
      </c>
      <c r="M18" s="8" t="str">
        <v>P12</v>
      </c>
      <c r="N18" s="8" t="str">
        <v>Orge</v>
      </c>
      <c r="O18" s="8">
        <v>80</v>
      </c>
    </row>
    <row r="19" spans="7:15" x14ac:dyDescent="0.25">
      <c r="H19" s="8" t="str">
        <v>P09</v>
      </c>
      <c r="I19" s="8" t="str">
        <v>Blé tendre</v>
      </c>
      <c r="J19" s="8">
        <v>90</v>
      </c>
      <c r="M19" s="8" t="str">
        <v>P02</v>
      </c>
      <c r="N19" s="8" t="str">
        <v>Orge</v>
      </c>
      <c r="O19" s="8">
        <v>78</v>
      </c>
    </row>
    <row r="20" spans="7:15" x14ac:dyDescent="0.25">
      <c r="H20" s="8" t="str">
        <v>P03</v>
      </c>
      <c r="I20" s="8" t="str">
        <v>Maïs</v>
      </c>
      <c r="J20" s="8">
        <v>95</v>
      </c>
      <c r="M20" s="8" t="str">
        <v>P06</v>
      </c>
      <c r="N20" s="8" t="str">
        <v>Seigle</v>
      </c>
      <c r="O20" s="8">
        <v>76</v>
      </c>
    </row>
    <row r="21" spans="7:15" x14ac:dyDescent="0.25">
      <c r="H21" s="8" t="str">
        <v>P10</v>
      </c>
      <c r="I21" s="8" t="str">
        <v>Maïs</v>
      </c>
      <c r="J21" s="8">
        <v>98</v>
      </c>
      <c r="M21" s="8" t="str">
        <v>P13</v>
      </c>
      <c r="N21" s="8" t="str">
        <v>Seigle</v>
      </c>
      <c r="O21" s="8">
        <v>74</v>
      </c>
    </row>
    <row r="22" spans="7:15" x14ac:dyDescent="0.25">
      <c r="H22" s="8" t="str">
        <v>P15</v>
      </c>
      <c r="I22" s="8" t="str">
        <v>Maïs</v>
      </c>
      <c r="J22" s="8">
        <v>99</v>
      </c>
      <c r="M22" s="8" t="str">
        <v>P11</v>
      </c>
      <c r="N22" s="8" t="str">
        <v>Avoine</v>
      </c>
      <c r="O22" s="8">
        <v>72</v>
      </c>
    </row>
    <row r="23" spans="7:15" x14ac:dyDescent="0.25">
      <c r="H23" s="8" t="str">
        <v>P07</v>
      </c>
      <c r="I23" s="8" t="str">
        <v>Maïs</v>
      </c>
      <c r="J23" s="8">
        <v>102</v>
      </c>
      <c r="M23" s="8" t="str">
        <v>P04</v>
      </c>
      <c r="N23" s="8" t="str">
        <v>Avoine</v>
      </c>
      <c r="O23" s="8">
        <v>70</v>
      </c>
    </row>
    <row r="26" spans="7:15" x14ac:dyDescent="0.25">
      <c r="G26" s="12" t="s">
        <v>57</v>
      </c>
      <c r="H26" s="13" t="s">
        <v>23</v>
      </c>
      <c r="I26" s="13" t="s">
        <v>24</v>
      </c>
      <c r="J26" s="13" t="s">
        <v>25</v>
      </c>
      <c r="K26" s="13" t="s">
        <v>26</v>
      </c>
      <c r="L26" s="13" t="s">
        <v>27</v>
      </c>
    </row>
    <row r="27" spans="7:15" x14ac:dyDescent="0.25">
      <c r="G27" s="12" t="s">
        <v>58</v>
      </c>
      <c r="H27" s="8" t="str" cm="1">
        <f t="array" ref="H27:L30">_xlfn._xlws.FILTER(A2:E16,B2:B16="Maïs")</f>
        <v>P03</v>
      </c>
      <c r="I27" s="8" t="str">
        <v>Maïs</v>
      </c>
      <c r="J27" s="8">
        <v>95</v>
      </c>
      <c r="K27" s="8">
        <v>3.6</v>
      </c>
      <c r="L27" s="8">
        <v>342</v>
      </c>
    </row>
    <row r="28" spans="7:15" x14ac:dyDescent="0.25">
      <c r="H28" s="8" t="str">
        <v>P07</v>
      </c>
      <c r="I28" s="8" t="str">
        <v>Maïs</v>
      </c>
      <c r="J28" s="8">
        <v>102</v>
      </c>
      <c r="K28" s="8">
        <v>4.5</v>
      </c>
      <c r="L28" s="8">
        <v>459</v>
      </c>
    </row>
    <row r="29" spans="7:15" x14ac:dyDescent="0.25">
      <c r="H29" s="8" t="str">
        <v>P10</v>
      </c>
      <c r="I29" s="8" t="str">
        <v>Maïs</v>
      </c>
      <c r="J29" s="8">
        <v>98</v>
      </c>
      <c r="K29" s="8">
        <v>5.0999999999999996</v>
      </c>
      <c r="L29" s="8">
        <v>499.8</v>
      </c>
    </row>
    <row r="30" spans="7:15" x14ac:dyDescent="0.25">
      <c r="H30" s="8" t="str">
        <v>P15</v>
      </c>
      <c r="I30" s="8" t="str">
        <v>Maïs</v>
      </c>
      <c r="J30" s="8">
        <v>99</v>
      </c>
      <c r="K30" s="8">
        <v>4.0999999999999996</v>
      </c>
      <c r="L30" s="8">
        <v>405.9</v>
      </c>
    </row>
    <row r="32" spans="7:15" x14ac:dyDescent="0.25">
      <c r="G32" s="12" t="s">
        <v>57</v>
      </c>
      <c r="H32" s="13" t="s">
        <v>23</v>
      </c>
      <c r="I32" s="13" t="s">
        <v>24</v>
      </c>
      <c r="J32" s="13" t="s">
        <v>25</v>
      </c>
      <c r="K32" s="13" t="s">
        <v>26</v>
      </c>
      <c r="L32" s="13" t="s">
        <v>27</v>
      </c>
    </row>
    <row r="33" spans="7:12" x14ac:dyDescent="0.25">
      <c r="G33" s="12" t="s">
        <v>66</v>
      </c>
      <c r="H33" s="8" t="str" cm="1">
        <f t="array" ref="H33:L33">_xlfn._xlws.FILTER(A2:E16,(B2:B16="Maïs")*C2:C16&gt;100)</f>
        <v>P07</v>
      </c>
      <c r="I33" s="8" t="str">
        <v>Maïs</v>
      </c>
      <c r="J33" s="8">
        <v>102</v>
      </c>
      <c r="K33" s="8">
        <v>4.5</v>
      </c>
      <c r="L33" s="8">
        <v>459</v>
      </c>
    </row>
    <row r="34" spans="7:12" x14ac:dyDescent="0.25">
      <c r="G34" s="12" t="s">
        <v>65</v>
      </c>
    </row>
    <row r="36" spans="7:12" x14ac:dyDescent="0.25">
      <c r="G36" s="12" t="s">
        <v>57</v>
      </c>
      <c r="H36" s="13" t="s">
        <v>23</v>
      </c>
      <c r="I36" s="13" t="s">
        <v>24</v>
      </c>
      <c r="J36" s="13" t="s">
        <v>25</v>
      </c>
      <c r="K36" s="13" t="s">
        <v>26</v>
      </c>
      <c r="L36" s="13" t="s">
        <v>27</v>
      </c>
    </row>
    <row r="37" spans="7:12" x14ac:dyDescent="0.25">
      <c r="G37" s="12" t="s">
        <v>68</v>
      </c>
      <c r="H37" s="8" t="str" cm="1">
        <f t="array" ref="H37:L38">_xlfn._xlws.FILTER(A2:E16,(D2:D16&lt;4)*(E2:E16&gt;300))</f>
        <v>P03</v>
      </c>
      <c r="I37" s="8" t="str">
        <v>Maïs</v>
      </c>
      <c r="J37" s="8">
        <v>95</v>
      </c>
      <c r="K37" s="8">
        <v>3.6</v>
      </c>
      <c r="L37" s="8">
        <v>342</v>
      </c>
    </row>
    <row r="38" spans="7:12" x14ac:dyDescent="0.25">
      <c r="G38" s="12" t="s">
        <v>67</v>
      </c>
      <c r="H38" s="8" t="str">
        <v>P08</v>
      </c>
      <c r="I38" s="8" t="str">
        <v>Orge</v>
      </c>
      <c r="J38" s="8">
        <v>82</v>
      </c>
      <c r="K38" s="8">
        <v>3.8</v>
      </c>
      <c r="L38" s="8">
        <v>311.60000000000002</v>
      </c>
    </row>
    <row r="41" spans="7:12" x14ac:dyDescent="0.25">
      <c r="G41" s="12" t="s">
        <v>57</v>
      </c>
      <c r="H41" s="13" t="s">
        <v>23</v>
      </c>
      <c r="I41" s="13" t="s">
        <v>24</v>
      </c>
      <c r="J41" s="13" t="s">
        <v>25</v>
      </c>
      <c r="K41" s="13" t="s">
        <v>26</v>
      </c>
      <c r="L41" s="13" t="s">
        <v>27</v>
      </c>
    </row>
    <row r="42" spans="7:12" x14ac:dyDescent="0.25">
      <c r="G42" s="12" t="s">
        <v>69</v>
      </c>
      <c r="H42" s="8" t="str" cm="1">
        <f t="array" ref="H42:L52">_xlfn._xlws.FILTER(A2:E16,(C2:C16&gt;80)+(E2:E16&gt;300))</f>
        <v>P01</v>
      </c>
      <c r="I42" s="8" t="str">
        <v>Blé tendre</v>
      </c>
      <c r="J42" s="8">
        <v>85</v>
      </c>
      <c r="K42" s="8">
        <v>5.2</v>
      </c>
      <c r="L42" s="8">
        <v>442</v>
      </c>
    </row>
    <row r="43" spans="7:12" x14ac:dyDescent="0.25">
      <c r="G43" s="12" t="s">
        <v>70</v>
      </c>
      <c r="H43" s="8" t="str">
        <v>P02</v>
      </c>
      <c r="I43" s="8" t="str">
        <v>Orge</v>
      </c>
      <c r="J43" s="8">
        <v>78</v>
      </c>
      <c r="K43" s="8">
        <v>4.8</v>
      </c>
      <c r="L43" s="8">
        <v>374.4</v>
      </c>
    </row>
    <row r="44" spans="7:12" x14ac:dyDescent="0.25">
      <c r="H44" s="8" t="str">
        <v>P03</v>
      </c>
      <c r="I44" s="8" t="str">
        <v>Maïs</v>
      </c>
      <c r="J44" s="8">
        <v>95</v>
      </c>
      <c r="K44" s="8">
        <v>3.6</v>
      </c>
      <c r="L44" s="8">
        <v>342</v>
      </c>
    </row>
    <row r="45" spans="7:12" x14ac:dyDescent="0.25">
      <c r="H45" s="8" t="str">
        <v>P05</v>
      </c>
      <c r="I45" s="8" t="str">
        <v>Blé dur</v>
      </c>
      <c r="J45" s="8">
        <v>88</v>
      </c>
      <c r="K45" s="8">
        <v>5</v>
      </c>
      <c r="L45" s="8">
        <v>440</v>
      </c>
    </row>
    <row r="46" spans="7:12" x14ac:dyDescent="0.25">
      <c r="H46" s="8" t="str">
        <v>P07</v>
      </c>
      <c r="I46" s="8" t="str">
        <v>Maïs</v>
      </c>
      <c r="J46" s="8">
        <v>102</v>
      </c>
      <c r="K46" s="8">
        <v>4.5</v>
      </c>
      <c r="L46" s="8">
        <v>459</v>
      </c>
    </row>
    <row r="47" spans="7:12" x14ac:dyDescent="0.25">
      <c r="H47" s="8" t="str">
        <v>P08</v>
      </c>
      <c r="I47" s="8" t="str">
        <v>Orge</v>
      </c>
      <c r="J47" s="8">
        <v>82</v>
      </c>
      <c r="K47" s="8">
        <v>3.8</v>
      </c>
      <c r="L47" s="8">
        <v>311.60000000000002</v>
      </c>
    </row>
    <row r="48" spans="7:12" x14ac:dyDescent="0.25">
      <c r="H48" s="8" t="str">
        <v>P09</v>
      </c>
      <c r="I48" s="8" t="str">
        <v>Blé tendre</v>
      </c>
      <c r="J48" s="8">
        <v>90</v>
      </c>
      <c r="K48" s="8">
        <v>4.5999999999999996</v>
      </c>
      <c r="L48" s="8">
        <v>413.99999999999989</v>
      </c>
    </row>
    <row r="49" spans="8:12" x14ac:dyDescent="0.25">
      <c r="H49" s="8" t="str">
        <v>P10</v>
      </c>
      <c r="I49" s="8" t="str">
        <v>Maïs</v>
      </c>
      <c r="J49" s="8">
        <v>98</v>
      </c>
      <c r="K49" s="8">
        <v>5.0999999999999996</v>
      </c>
      <c r="L49" s="8">
        <v>499.8</v>
      </c>
    </row>
    <row r="50" spans="8:12" x14ac:dyDescent="0.25">
      <c r="H50" s="8" t="str">
        <v>P12</v>
      </c>
      <c r="I50" s="8" t="str">
        <v>Orge</v>
      </c>
      <c r="J50" s="8">
        <v>80</v>
      </c>
      <c r="K50" s="8">
        <v>4.3</v>
      </c>
      <c r="L50" s="8">
        <v>344</v>
      </c>
    </row>
    <row r="51" spans="8:12" x14ac:dyDescent="0.25">
      <c r="H51" s="8" t="str">
        <v>P14</v>
      </c>
      <c r="I51" s="8" t="str">
        <v>Blé dur</v>
      </c>
      <c r="J51" s="8">
        <v>87</v>
      </c>
      <c r="K51" s="8">
        <v>4.9000000000000004</v>
      </c>
      <c r="L51" s="8">
        <v>426.3</v>
      </c>
    </row>
    <row r="52" spans="8:12" x14ac:dyDescent="0.25">
      <c r="H52" s="8" t="str">
        <v>P15</v>
      </c>
      <c r="I52" s="8" t="str">
        <v>Maïs</v>
      </c>
      <c r="J52" s="8">
        <v>99</v>
      </c>
      <c r="K52" s="8">
        <v>4.0999999999999996</v>
      </c>
      <c r="L52" s="8">
        <v>405.9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F5079-0D4F-49D2-9A21-74F15BD6B9AB}">
  <dimension ref="A1:H34"/>
  <sheetViews>
    <sheetView topLeftCell="B1" zoomScaleNormal="100" workbookViewId="0">
      <selection activeCell="B23" sqref="B23"/>
    </sheetView>
  </sheetViews>
  <sheetFormatPr baseColWidth="10" defaultRowHeight="15" x14ac:dyDescent="0.25"/>
  <cols>
    <col min="3" max="3" width="17.5703125" bestFit="1" customWidth="1"/>
    <col min="5" max="5" width="19.5703125" bestFit="1" customWidth="1"/>
    <col min="7" max="7" width="15.85546875" bestFit="1" customWidth="1"/>
    <col min="8" max="8" width="16.7109375" bestFit="1" customWidth="1"/>
    <col min="13" max="13" width="17" bestFit="1" customWidth="1"/>
  </cols>
  <sheetData>
    <row r="1" spans="1:8" x14ac:dyDescent="0.25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  <c r="G1" s="11" t="s">
        <v>75</v>
      </c>
    </row>
    <row r="2" spans="1:8" x14ac:dyDescent="0.25">
      <c r="A2" t="s">
        <v>28</v>
      </c>
      <c r="B2" t="s">
        <v>29</v>
      </c>
      <c r="C2">
        <v>85</v>
      </c>
      <c r="D2">
        <v>5.2</v>
      </c>
      <c r="E2">
        <v>442</v>
      </c>
    </row>
    <row r="3" spans="1:8" x14ac:dyDescent="0.25">
      <c r="A3" t="s">
        <v>30</v>
      </c>
      <c r="B3" t="s">
        <v>31</v>
      </c>
      <c r="C3">
        <v>78</v>
      </c>
      <c r="D3">
        <v>4.8</v>
      </c>
      <c r="E3">
        <v>374.4</v>
      </c>
      <c r="G3" t="s">
        <v>71</v>
      </c>
    </row>
    <row r="4" spans="1:8" x14ac:dyDescent="0.25">
      <c r="A4" t="s">
        <v>32</v>
      </c>
      <c r="B4" t="s">
        <v>33</v>
      </c>
      <c r="C4">
        <v>95</v>
      </c>
      <c r="D4">
        <v>3.6</v>
      </c>
      <c r="E4">
        <v>342</v>
      </c>
      <c r="G4" t="s">
        <v>72</v>
      </c>
    </row>
    <row r="5" spans="1:8" x14ac:dyDescent="0.25">
      <c r="A5" t="s">
        <v>34</v>
      </c>
      <c r="B5" t="s">
        <v>35</v>
      </c>
      <c r="C5">
        <v>70</v>
      </c>
      <c r="D5">
        <v>4.2</v>
      </c>
      <c r="E5">
        <v>294</v>
      </c>
    </row>
    <row r="6" spans="1:8" x14ac:dyDescent="0.25">
      <c r="A6" t="s">
        <v>36</v>
      </c>
      <c r="B6" t="s">
        <v>37</v>
      </c>
      <c r="C6">
        <v>88</v>
      </c>
      <c r="D6">
        <v>5</v>
      </c>
      <c r="E6">
        <v>440</v>
      </c>
      <c r="G6" s="15" t="s">
        <v>24</v>
      </c>
      <c r="H6" s="16" t="s">
        <v>73</v>
      </c>
    </row>
    <row r="7" spans="1:8" x14ac:dyDescent="0.25">
      <c r="A7" t="s">
        <v>38</v>
      </c>
      <c r="B7" t="s">
        <v>39</v>
      </c>
      <c r="C7">
        <v>76</v>
      </c>
      <c r="D7">
        <v>3.9</v>
      </c>
      <c r="E7">
        <v>296.39999999999998</v>
      </c>
      <c r="G7" s="14"/>
      <c r="H7" s="16"/>
    </row>
    <row r="8" spans="1:8" x14ac:dyDescent="0.25">
      <c r="A8" t="s">
        <v>40</v>
      </c>
      <c r="B8" t="s">
        <v>33</v>
      </c>
      <c r="C8">
        <v>102</v>
      </c>
      <c r="D8">
        <v>4.5</v>
      </c>
      <c r="E8">
        <v>459</v>
      </c>
      <c r="G8" s="14"/>
      <c r="H8" s="16"/>
    </row>
    <row r="9" spans="1:8" x14ac:dyDescent="0.25">
      <c r="A9" t="s">
        <v>41</v>
      </c>
      <c r="B9" t="s">
        <v>31</v>
      </c>
      <c r="C9">
        <v>82</v>
      </c>
      <c r="D9">
        <v>3.8</v>
      </c>
      <c r="E9">
        <v>311.60000000000002</v>
      </c>
      <c r="G9" s="14"/>
      <c r="H9" s="16"/>
    </row>
    <row r="10" spans="1:8" x14ac:dyDescent="0.25">
      <c r="A10" t="s">
        <v>42</v>
      </c>
      <c r="B10" t="s">
        <v>29</v>
      </c>
      <c r="C10">
        <v>90</v>
      </c>
      <c r="D10">
        <v>4.5999999999999996</v>
      </c>
      <c r="E10">
        <v>413.99999999999989</v>
      </c>
      <c r="G10" s="14"/>
      <c r="H10" s="16"/>
    </row>
    <row r="11" spans="1:8" x14ac:dyDescent="0.25">
      <c r="A11" t="s">
        <v>43</v>
      </c>
      <c r="B11" t="s">
        <v>33</v>
      </c>
      <c r="C11">
        <v>98</v>
      </c>
      <c r="D11">
        <v>5.0999999999999996</v>
      </c>
      <c r="E11">
        <v>499.8</v>
      </c>
      <c r="G11" s="14"/>
      <c r="H11" s="16"/>
    </row>
    <row r="12" spans="1:8" x14ac:dyDescent="0.25">
      <c r="A12" t="s">
        <v>44</v>
      </c>
      <c r="B12" t="s">
        <v>35</v>
      </c>
      <c r="C12">
        <v>72</v>
      </c>
      <c r="D12">
        <v>3.4</v>
      </c>
      <c r="E12">
        <v>244.8</v>
      </c>
      <c r="G12" s="14"/>
      <c r="H12" s="16"/>
    </row>
    <row r="13" spans="1:8" x14ac:dyDescent="0.25">
      <c r="A13" t="s">
        <v>45</v>
      </c>
      <c r="B13" t="s">
        <v>31</v>
      </c>
      <c r="C13">
        <v>80</v>
      </c>
      <c r="D13">
        <v>4.3</v>
      </c>
      <c r="E13">
        <v>344</v>
      </c>
    </row>
    <row r="14" spans="1:8" x14ac:dyDescent="0.25">
      <c r="A14" t="s">
        <v>46</v>
      </c>
      <c r="B14" t="s">
        <v>39</v>
      </c>
      <c r="C14">
        <v>74</v>
      </c>
      <c r="D14">
        <v>3.5</v>
      </c>
      <c r="E14">
        <v>259</v>
      </c>
    </row>
    <row r="15" spans="1:8" x14ac:dyDescent="0.25">
      <c r="A15" t="s">
        <v>47</v>
      </c>
      <c r="B15" t="s">
        <v>37</v>
      </c>
      <c r="C15">
        <v>87</v>
      </c>
      <c r="D15">
        <v>4.9000000000000004</v>
      </c>
      <c r="E15">
        <v>426.3</v>
      </c>
      <c r="G15" t="s">
        <v>74</v>
      </c>
    </row>
    <row r="16" spans="1:8" x14ac:dyDescent="0.25">
      <c r="A16" t="s">
        <v>48</v>
      </c>
      <c r="B16" t="s">
        <v>33</v>
      </c>
      <c r="C16">
        <v>99</v>
      </c>
      <c r="D16">
        <v>4.0999999999999996</v>
      </c>
      <c r="E16">
        <v>405.9</v>
      </c>
      <c r="G16" s="14"/>
      <c r="H16" s="14"/>
    </row>
    <row r="17" spans="7:8" x14ac:dyDescent="0.25">
      <c r="G17" s="14"/>
      <c r="H17" s="14"/>
    </row>
    <row r="18" spans="7:8" x14ac:dyDescent="0.25">
      <c r="G18" s="14"/>
      <c r="H18" s="14"/>
    </row>
    <row r="19" spans="7:8" x14ac:dyDescent="0.25">
      <c r="G19" s="14"/>
      <c r="H19" s="14"/>
    </row>
    <row r="20" spans="7:8" x14ac:dyDescent="0.25">
      <c r="G20" s="14"/>
      <c r="H20" s="14"/>
    </row>
    <row r="21" spans="7:8" x14ac:dyDescent="0.25">
      <c r="G21" s="14"/>
      <c r="H21" s="14"/>
    </row>
    <row r="23" spans="7:8" x14ac:dyDescent="0.25">
      <c r="G23" s="11" t="s">
        <v>79</v>
      </c>
    </row>
    <row r="25" spans="7:8" x14ac:dyDescent="0.25">
      <c r="G25" t="s">
        <v>77</v>
      </c>
    </row>
    <row r="26" spans="7:8" x14ac:dyDescent="0.25">
      <c r="G26" t="s">
        <v>76</v>
      </c>
    </row>
    <row r="28" spans="7:8" x14ac:dyDescent="0.25">
      <c r="G28" s="15" t="s">
        <v>24</v>
      </c>
      <c r="H28" s="15" t="s">
        <v>78</v>
      </c>
    </row>
    <row r="29" spans="7:8" x14ac:dyDescent="0.25">
      <c r="G29" s="14"/>
      <c r="H29" s="14"/>
    </row>
    <row r="30" spans="7:8" x14ac:dyDescent="0.25">
      <c r="G30" s="14"/>
      <c r="H30" s="14"/>
    </row>
    <row r="31" spans="7:8" x14ac:dyDescent="0.25">
      <c r="G31" s="14"/>
      <c r="H31" s="14"/>
    </row>
    <row r="32" spans="7:8" x14ac:dyDescent="0.25">
      <c r="G32" s="14"/>
      <c r="H32" s="14"/>
    </row>
    <row r="33" spans="7:8" x14ac:dyDescent="0.25">
      <c r="G33" s="14"/>
      <c r="H33" s="14"/>
    </row>
    <row r="34" spans="7:8" x14ac:dyDescent="0.25">
      <c r="G34" s="14"/>
      <c r="H34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Unique</vt:lpstr>
      <vt:lpstr>Unique- solution</vt:lpstr>
      <vt:lpstr>Trier</vt:lpstr>
      <vt:lpstr>Trier - solution</vt:lpstr>
      <vt:lpstr>Filtre</vt:lpstr>
      <vt:lpstr>Filtre - Solution</vt:lpstr>
      <vt:lpstr>RECAP 01</vt:lpstr>
      <vt:lpstr>RECAP 01 - Solutions</vt:lpstr>
      <vt:lpstr>RECAP 02</vt:lpstr>
      <vt:lpstr>RECAP 02 - Solutions</vt:lpstr>
      <vt:lpstr>RECAP - SOUS-TOTAUX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Sébastien Mathier</dc:creator>
  <cp:lastModifiedBy>Nathalie Vanassche</cp:lastModifiedBy>
  <dcterms:created xsi:type="dcterms:W3CDTF">2021-01-31T10:58:04Z</dcterms:created>
  <dcterms:modified xsi:type="dcterms:W3CDTF">2025-10-16T08:52:54Z</dcterms:modified>
</cp:coreProperties>
</file>